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陸協業務\競技会運営\60北信選手権\北信選手権2023\エントリー\"/>
    </mc:Choice>
  </mc:AlternateContent>
  <bookViews>
    <workbookView xWindow="32760" yWindow="32760" windowWidth="20490" windowHeight="7080"/>
  </bookViews>
  <sheets>
    <sheet name="注意事項" sheetId="6" r:id="rId1"/>
    <sheet name="個人種目申込一覧表" sheetId="1" r:id="rId2"/>
    <sheet name="リレー申込票" sheetId="2" r:id="rId3"/>
  </sheets>
  <definedNames>
    <definedName name="女子" localSheetId="2">リレー申込票!$M$11</definedName>
    <definedName name="女子" localSheetId="1">個人種目申込一覧表!$V$13:$V$18</definedName>
    <definedName name="男子" localSheetId="2">リレー申込票!$L$11</definedName>
    <definedName name="男子" localSheetId="1">個人種目申込一覧表!$U$13:$U$17</definedName>
    <definedName name="中学女子" localSheetId="2">リレー申込票!$O$11</definedName>
    <definedName name="中学女子" localSheetId="1">個人種目申込一覧表!$X$13:$X$23</definedName>
    <definedName name="中学男子" localSheetId="2">リレー申込票!$N$11</definedName>
    <definedName name="中学男子" localSheetId="1">個人種目申込一覧表!$W$13:$W$24</definedName>
  </definedNames>
  <calcPr calcId="162913"/>
</workbook>
</file>

<file path=xl/calcChain.xml><?xml version="1.0" encoding="utf-8"?>
<calcChain xmlns="http://schemas.openxmlformats.org/spreadsheetml/2006/main">
  <c r="Q113" i="1" l="1"/>
  <c r="P113" i="1"/>
  <c r="Q111" i="1"/>
  <c r="P111" i="1"/>
  <c r="Q109" i="1"/>
  <c r="P109" i="1"/>
  <c r="Q107" i="1"/>
  <c r="P107" i="1"/>
  <c r="Q105" i="1"/>
  <c r="P105" i="1"/>
  <c r="Q103" i="1"/>
  <c r="P103" i="1"/>
  <c r="Q101" i="1"/>
  <c r="P101" i="1"/>
  <c r="Q99" i="1"/>
  <c r="P99" i="1"/>
  <c r="Q97" i="1"/>
  <c r="P97" i="1"/>
  <c r="Q95" i="1"/>
  <c r="P95" i="1"/>
  <c r="Q93" i="1"/>
  <c r="P93" i="1"/>
  <c r="Q91" i="1"/>
  <c r="P91" i="1"/>
  <c r="Q89" i="1"/>
  <c r="P89" i="1"/>
  <c r="Q87" i="1"/>
  <c r="P87" i="1"/>
  <c r="Q85" i="1"/>
  <c r="P85" i="1"/>
  <c r="Q83" i="1"/>
  <c r="P83" i="1"/>
  <c r="Q81" i="1"/>
  <c r="P81" i="1"/>
  <c r="Q79" i="1"/>
  <c r="P79" i="1"/>
  <c r="Q77" i="1"/>
  <c r="P77" i="1"/>
  <c r="Q75" i="1"/>
  <c r="P75" i="1"/>
  <c r="Q73" i="1"/>
  <c r="P73" i="1"/>
  <c r="Q71" i="1"/>
  <c r="P71" i="1"/>
  <c r="Q69" i="1"/>
  <c r="P69" i="1"/>
  <c r="Q67" i="1"/>
  <c r="P67" i="1"/>
  <c r="Q65" i="1"/>
  <c r="P65" i="1"/>
  <c r="Q63" i="1"/>
  <c r="P63" i="1"/>
  <c r="Q61" i="1"/>
  <c r="P61" i="1"/>
  <c r="Q59" i="1"/>
  <c r="P59" i="1"/>
  <c r="Q57" i="1"/>
  <c r="P57" i="1"/>
  <c r="Q55" i="1"/>
  <c r="P55" i="1"/>
  <c r="Q53" i="1"/>
  <c r="P53" i="1"/>
  <c r="Q51" i="1"/>
  <c r="P51" i="1"/>
  <c r="Q49" i="1"/>
  <c r="P49" i="1"/>
  <c r="Q47" i="1"/>
  <c r="P47" i="1"/>
  <c r="Q45" i="1"/>
  <c r="P45" i="1"/>
  <c r="Q43" i="1"/>
  <c r="P43" i="1"/>
  <c r="Q41" i="1"/>
  <c r="P41" i="1"/>
  <c r="Q39" i="1"/>
  <c r="P39" i="1"/>
  <c r="Q37" i="1"/>
  <c r="P37" i="1"/>
  <c r="Q35" i="1"/>
  <c r="P35" i="1"/>
  <c r="Q15" i="1"/>
  <c r="P15" i="1"/>
  <c r="Q33" i="1"/>
  <c r="P33" i="1"/>
  <c r="Q31" i="1"/>
  <c r="P31" i="1"/>
  <c r="Q29" i="1"/>
  <c r="P29" i="1"/>
  <c r="Q27" i="1"/>
  <c r="P27" i="1"/>
  <c r="Q25" i="1"/>
  <c r="P25" i="1"/>
  <c r="Q23" i="1"/>
  <c r="P23" i="1"/>
  <c r="O28" i="1" s="1"/>
  <c r="Q21" i="1"/>
  <c r="P21" i="1"/>
  <c r="Q19" i="1"/>
  <c r="P19" i="1"/>
  <c r="Q17" i="1"/>
  <c r="P17" i="1"/>
  <c r="N24" i="1" s="1"/>
  <c r="N28" i="1" l="1"/>
  <c r="N30" i="1"/>
  <c r="O31" i="1"/>
  <c r="N31" i="1"/>
  <c r="O14" i="1"/>
  <c r="O29" i="1"/>
  <c r="O16" i="1"/>
  <c r="O27" i="1"/>
  <c r="O24" i="1"/>
  <c r="O13" i="1"/>
  <c r="O17" i="1"/>
  <c r="O18" i="1"/>
  <c r="O25" i="1"/>
  <c r="O20" i="1"/>
  <c r="O30" i="1"/>
  <c r="O15" i="1"/>
  <c r="O26" i="1"/>
  <c r="O21" i="1"/>
  <c r="N29" i="1"/>
  <c r="N22" i="1"/>
  <c r="N19" i="1"/>
  <c r="N13" i="1"/>
  <c r="N25" i="1"/>
  <c r="N14" i="1"/>
  <c r="N23" i="1"/>
  <c r="N17" i="1"/>
  <c r="N15" i="1"/>
  <c r="N26" i="1"/>
  <c r="N16" i="1"/>
  <c r="N27" i="1"/>
  <c r="C6" i="2"/>
  <c r="I6" i="2"/>
  <c r="H9" i="1" s="1"/>
  <c r="A16" i="1"/>
  <c r="C9" i="1" s="1"/>
  <c r="G9" i="1" s="1"/>
  <c r="A96" i="1"/>
  <c r="A76" i="1"/>
  <c r="A56" i="1"/>
  <c r="A36" i="1"/>
  <c r="A95" i="1"/>
  <c r="A75" i="1"/>
  <c r="A55" i="1"/>
  <c r="A35" i="1"/>
  <c r="A15" i="1"/>
  <c r="B9" i="1"/>
  <c r="K25" i="2"/>
  <c r="K20" i="2"/>
  <c r="K15" i="2"/>
  <c r="K10" i="2"/>
  <c r="E6" i="2"/>
  <c r="I9" i="1" l="1"/>
</calcChain>
</file>

<file path=xl/sharedStrings.xml><?xml version="1.0" encoding="utf-8"?>
<sst xmlns="http://schemas.openxmlformats.org/spreadsheetml/2006/main" count="206" uniqueCount="132">
  <si>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</si>
  <si>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</si>
  <si>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</si>
  <si>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</si>
  <si>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</si>
  <si>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</si>
  <si>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</si>
  <si>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</si>
  <si>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</si>
  <si>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</si>
  <si>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</si>
  <si>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</si>
  <si>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</si>
  <si>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</si>
  <si>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</si>
  <si>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</si>
  <si>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</si>
  <si>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略称ｶﾅ（半角）</t>
    <rPh sb="0" eb="2">
      <t>リャクショウ</t>
    </rPh>
    <rPh sb="5" eb="7">
      <t>ハンカク</t>
    </rPh>
    <phoneticPr fontId="1"/>
  </si>
  <si>
    <t>団体名称</t>
    <rPh sb="0" eb="2">
      <t>ダンタイ</t>
    </rPh>
    <rPh sb="2" eb="4">
      <t>メイショウ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</si>
  <si>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</si>
  <si>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</si>
  <si>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</si>
  <si>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</si>
  <si>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</si>
  <si>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</si>
  <si>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</si>
  <si>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</si>
  <si>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</si>
  <si>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</si>
  <si>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</si>
  <si>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</si>
  <si>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</si>
  <si>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</si>
  <si>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</si>
  <si>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</si>
  <si>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</si>
  <si>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</si>
  <si>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4×400mR</t>
    <phoneticPr fontId="1"/>
  </si>
  <si>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</si>
  <si>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</si>
  <si>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</si>
  <si>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</si>
  <si>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</si>
  <si>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</si>
  <si>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</si>
  <si>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</si>
  <si>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</si>
  <si>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</si>
  <si>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</si>
  <si>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</si>
  <si>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</si>
  <si>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</si>
  <si>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</si>
  <si>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</si>
  <si>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</si>
  <si>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</si>
  <si>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</si>
  <si>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</si>
  <si>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</si>
  <si>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</si>
  <si>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</si>
  <si>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</si>
  <si>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</si>
  <si>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</si>
  <si>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</si>
  <si>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</si>
  <si>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t>
  </si>
  <si>
    <t>3000m</t>
  </si>
  <si>
    <t>400mH</t>
  </si>
  <si>
    <t>棒高跳</t>
    <rPh sb="0" eb="1">
      <t>ボウ</t>
    </rPh>
    <rPh sb="1" eb="3">
      <t>タカト</t>
    </rPh>
    <phoneticPr fontId="1"/>
  </si>
  <si>
    <t>Ｍ</t>
    <phoneticPr fontId="1"/>
  </si>
  <si>
    <t>Ｄ</t>
    <phoneticPr fontId="1"/>
  </si>
  <si>
    <t>中学100m</t>
    <rPh sb="0" eb="2">
      <t>チュウガク</t>
    </rPh>
    <phoneticPr fontId="1"/>
  </si>
  <si>
    <t>中学400m</t>
    <rPh sb="0" eb="2">
      <t>チュウガク</t>
    </rPh>
    <phoneticPr fontId="1"/>
  </si>
  <si>
    <t>中学1500m</t>
    <rPh sb="0" eb="2">
      <t>チュウガク</t>
    </rPh>
    <phoneticPr fontId="1"/>
  </si>
  <si>
    <t>中学3000m</t>
    <rPh sb="0" eb="2">
      <t>チュウガク</t>
    </rPh>
    <phoneticPr fontId="1"/>
  </si>
  <si>
    <t>中学100mH</t>
    <rPh sb="0" eb="2">
      <t>チュウガク</t>
    </rPh>
    <phoneticPr fontId="1"/>
  </si>
  <si>
    <t>中学110mH</t>
    <rPh sb="0" eb="2">
      <t>チュウガク</t>
    </rPh>
    <phoneticPr fontId="1"/>
  </si>
  <si>
    <t>中学走高跳</t>
    <rPh sb="0" eb="2">
      <t>チュウガク</t>
    </rPh>
    <rPh sb="2" eb="3">
      <t>ハシ</t>
    </rPh>
    <rPh sb="3" eb="5">
      <t>タカト</t>
    </rPh>
    <phoneticPr fontId="1"/>
  </si>
  <si>
    <t>中学走幅跳</t>
    <rPh sb="0" eb="2">
      <t>チュウガク</t>
    </rPh>
    <rPh sb="2" eb="3">
      <t>ハシ</t>
    </rPh>
    <rPh sb="3" eb="5">
      <t>ハバト</t>
    </rPh>
    <phoneticPr fontId="1"/>
  </si>
  <si>
    <t>中学砲丸投</t>
    <rPh sb="0" eb="2">
      <t>チュウガク</t>
    </rPh>
    <rPh sb="2" eb="5">
      <t>ホウガンナ</t>
    </rPh>
    <phoneticPr fontId="1"/>
  </si>
  <si>
    <t>中学円盤投</t>
    <rPh sb="0" eb="2">
      <t>チュウガク</t>
    </rPh>
    <rPh sb="2" eb="5">
      <t>エンバンナ</t>
    </rPh>
    <phoneticPr fontId="1"/>
  </si>
  <si>
    <t>中学男子</t>
    <rPh sb="0" eb="2">
      <t>チュウガク</t>
    </rPh>
    <rPh sb="2" eb="4">
      <t>ダンシ</t>
    </rPh>
    <phoneticPr fontId="2"/>
  </si>
  <si>
    <t>中学女子</t>
    <rPh sb="0" eb="2">
      <t>チュウガク</t>
    </rPh>
    <rPh sb="2" eb="4">
      <t>ジョシ</t>
    </rPh>
    <phoneticPr fontId="2"/>
  </si>
  <si>
    <t>中学800m</t>
    <rPh sb="0" eb="2">
      <t>チュウガク</t>
    </rPh>
    <phoneticPr fontId="1"/>
  </si>
  <si>
    <t>×</t>
    <phoneticPr fontId="1"/>
  </si>
  <si>
    <t>中学</t>
    <rPh sb="0" eb="2">
      <t>チュウガク</t>
    </rPh>
    <phoneticPr fontId="1"/>
  </si>
  <si>
    <t>○(0.914m)</t>
    <phoneticPr fontId="1"/>
  </si>
  <si>
    <t>○(0.762m)</t>
    <phoneticPr fontId="1"/>
  </si>
  <si>
    <t>○(5.000kg)</t>
    <phoneticPr fontId="1"/>
  </si>
  <si>
    <t>○(0.300kg)</t>
    <phoneticPr fontId="1"/>
  </si>
  <si>
    <t>中学110mH(0.914m)</t>
    <rPh sb="0" eb="2">
      <t>チュウガク</t>
    </rPh>
    <phoneticPr fontId="1"/>
  </si>
  <si>
    <t>中学100mH(0.762m)</t>
    <rPh sb="0" eb="2">
      <t>チュウガク</t>
    </rPh>
    <phoneticPr fontId="1"/>
  </si>
  <si>
    <t>中学砲丸投(5.000kg)</t>
    <rPh sb="0" eb="2">
      <t>チュウガク</t>
    </rPh>
    <rPh sb="2" eb="5">
      <t>ホウガンナ</t>
    </rPh>
    <phoneticPr fontId="1"/>
  </si>
  <si>
    <t>中学男子</t>
    <rPh sb="0" eb="2">
      <t>チュウガク</t>
    </rPh>
    <rPh sb="2" eb="4">
      <t>ダンシ</t>
    </rPh>
    <phoneticPr fontId="1"/>
  </si>
  <si>
    <t>中学女子</t>
    <rPh sb="0" eb="2">
      <t>チュウガク</t>
    </rPh>
    <rPh sb="2" eb="4">
      <t>ジョシ</t>
    </rPh>
    <phoneticPr fontId="1"/>
  </si>
  <si>
    <t>三段跳</t>
    <rPh sb="0" eb="3">
      <t>サンダント</t>
    </rPh>
    <phoneticPr fontId="1"/>
  </si>
  <si>
    <t>400mH(0.914m)</t>
  </si>
  <si>
    <t>400mH(0.762m)</t>
  </si>
  <si>
    <t>中学ｼﾞｬﾍﾞﾘｯｸ(0.300kg)</t>
    <rPh sb="0" eb="2">
      <t>チュウガク</t>
    </rPh>
    <phoneticPr fontId="1"/>
  </si>
  <si>
    <t>中学ｼﾞｬﾍﾞﾘｯｸ</t>
    <rPh sb="0" eb="2">
      <t>チュウガク</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</si>
  <si>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</si>
  <si>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</si>
  <si>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</si>
  <si>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</si>
  <si>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大会申込フォームの、</t>
    <rPh sb="0" eb="2">
      <t>タイカイ</t>
    </rPh>
    <rPh sb="2" eb="4">
      <t>モウシコミ</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</si>
  <si>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</si>
  <si>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</si>
  <si>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</si>
  <si>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</si>
  <si>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</si>
  <si>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</si>
  <si>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中学砲丸投(2.721kg)</t>
    <rPh sb="0" eb="2">
      <t>チュウガク</t>
    </rPh>
    <rPh sb="2" eb="5">
      <t>ホウガンナ</t>
    </rPh>
    <phoneticPr fontId="1"/>
  </si>
  <si>
    <r>
      <t>【大会別特記事項】
○参考記録を必ず入力のこと。1分以上は分表示です。
　　　例）1分05秒46　→　10546
○各種目のエントリー数を、１団体１チームとします。</t>
    </r>
    <r>
      <rPr>
        <sz val="11"/>
        <color theme="1"/>
        <rFont val="ＭＳ Ｐゴシック"/>
        <family val="3"/>
        <charset val="128"/>
        <scheme val="minor"/>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59" eb="62">
      <t>カクシュモク</t>
    </rPh>
    <rPh sb="68" eb="69">
      <t>スウ</t>
    </rPh>
    <rPh sb="72" eb="74">
      <t>ダンタイ</t>
    </rPh>
    <phoneticPr fontId="1"/>
  </si>
  <si>
    <t>100mH</t>
    <phoneticPr fontId="1"/>
  </si>
  <si>
    <t>○(0.838m)</t>
    <phoneticPr fontId="1"/>
  </si>
  <si>
    <t>110mH</t>
    <phoneticPr fontId="1"/>
  </si>
  <si>
    <t>○(1.067m)</t>
    <phoneticPr fontId="1"/>
  </si>
  <si>
    <t>110mH(1.067m)</t>
    <phoneticPr fontId="1"/>
  </si>
  <si>
    <t>100mH(0.838m)</t>
    <phoneticPr fontId="1"/>
  </si>
  <si>
    <t>中学円盤投(1.000kg)</t>
    <rPh sb="0" eb="2">
      <t>チュウガク</t>
    </rPh>
    <rPh sb="2" eb="5">
      <t>エンバンナ</t>
    </rPh>
    <phoneticPr fontId="1"/>
  </si>
  <si>
    <t>○(1.500kg)</t>
    <phoneticPr fontId="1"/>
  </si>
  <si>
    <t>○(1.000kg)</t>
    <phoneticPr fontId="1"/>
  </si>
  <si>
    <t>中学円盤投(1.500kg)</t>
    <rPh sb="0" eb="2">
      <t>チュウガク</t>
    </rPh>
    <rPh sb="2" eb="5">
      <t>エンバンナ</t>
    </rPh>
    <phoneticPr fontId="1"/>
  </si>
  <si>
    <t>中学200m</t>
    <rPh sb="0" eb="2">
      <t>チュウガク</t>
    </rPh>
    <phoneticPr fontId="1"/>
  </si>
  <si>
    <t>連絡可能な携帯</t>
    <rPh sb="0" eb="2">
      <t>レンラク</t>
    </rPh>
    <rPh sb="2" eb="4">
      <t>カノウ</t>
    </rPh>
    <rPh sb="5" eb="7">
      <t>ケイタイ</t>
    </rPh>
    <phoneticPr fontId="2"/>
  </si>
  <si>
    <r>
      <t xml:space="preserve">【大会別特記事項】
</t>
    </r>
    <r>
      <rPr>
        <b/>
        <sz val="11"/>
        <color indexed="8"/>
        <rFont val="ＭＳ Ｐゴシック"/>
        <family val="3"/>
        <charset val="128"/>
      </rPr>
      <t xml:space="preserve">○参考記録を必ず入力のこと。400mも分表示です。
</t>
    </r>
    <r>
      <rPr>
        <b/>
        <sz val="11"/>
        <color indexed="10"/>
        <rFont val="ＭＳ Ｐゴシック"/>
        <family val="3"/>
        <charset val="128"/>
      </rPr>
      <t>○性別/ｸﾗｽを選択すると、該当の種目がドロップダウンで
　選択できるようになります。</t>
    </r>
    <rPh sb="1" eb="3">
      <t>タイカイ</t>
    </rPh>
    <rPh sb="3" eb="4">
      <t>ベツ</t>
    </rPh>
    <rPh sb="4" eb="6">
      <t>トッキ</t>
    </rPh>
    <rPh sb="6" eb="8">
      <t>ジコウ</t>
    </rPh>
    <phoneticPr fontId="1"/>
  </si>
  <si>
    <t>エントリー数</t>
    <rPh sb="5" eb="6">
      <t>スウ</t>
    </rPh>
    <phoneticPr fontId="1"/>
  </si>
  <si>
    <t>○(2.721kg)</t>
    <phoneticPr fontId="1"/>
  </si>
  <si>
    <t>⑤ファイル名については、デフォルトでは65HokushinCHtyugaku_entryfile となっているので、entryfileの部分を</t>
    <rPh sb="5" eb="6">
      <t>メイ</t>
    </rPh>
    <rPh sb="68" eb="70">
      <t>ブブン</t>
    </rPh>
    <phoneticPr fontId="1"/>
  </si>
  <si>
    <t>　団体名に変えてください。（例：65HokushinCHtyugaku_entryfile を 65HokushinCHtyugaku_長野中 に変更）</t>
    <rPh sb="5" eb="6">
      <t>カ</t>
    </rPh>
    <rPh sb="14" eb="15">
      <t>レイ</t>
    </rPh>
    <rPh sb="68" eb="70">
      <t>ナガノ</t>
    </rPh>
    <rPh sb="70" eb="71">
      <t>チュウ</t>
    </rPh>
    <rPh sb="73" eb="75">
      <t>ヘンコウ</t>
    </rPh>
    <phoneticPr fontId="1"/>
  </si>
  <si>
    <t>第65回北信地区陸上競技選手権大会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</si>
</sst>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quot;#,##0;[Red]&quot;¥&quot;#,##0"/>
    <numFmt numFmtId="177" formatCode="0_ "/>
    <numFmt numFmtId="178" formatCode="#,##0;[Red]#,##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b/>
      <sz val="14"/>
      <name val="ＭＳ Ｐゴシック"/>
      <family val="3"/>
      <charset val="128"/>
      <scheme val="minor"/>
    </font>
    <font>
      <b/>
      <sz val="14"/>
      <color theme="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8"/>
      <color rgb="FFFF0000"/>
      <name val="ＭＳ Ｐゴシック"/>
      <family val="3"/>
      <charset val="128"/>
      <scheme val="minor"/>
    </font>
    <font>
      <sz val="11"/>
      <name val="ＭＳ Ｐゴシック"/>
      <family val="3"/>
      <charset val="128"/>
      <scheme val="minor"/>
    </font>
    <font>
      <b/>
      <sz val="12"/>
      <name val="ＭＳ Ｐゴシック"/>
      <family val="3"/>
      <charset val="128"/>
      <scheme val="minor"/>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1"/>
        <bgColor indexed="64"/>
      </patternFill>
    </fill>
    <fill>
      <patternFill patternType="solid">
        <fgColor rgb="FFFFCC00"/>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8" fillId="0" borderId="0">
      <alignment vertical="center"/>
    </xf>
  </cellStyleXfs>
  <cellXfs count="21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9" fillId="0" borderId="0" xfId="0" applyFont="1" applyFill="1">
      <alignment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176" fontId="0" fillId="0" borderId="4" xfId="0" applyNumberFormat="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pplyBorder="1" applyAlignment="1">
      <alignment horizontal="center" vertical="center"/>
    </xf>
    <xf numFmtId="49" fontId="12" fillId="0" borderId="0" xfId="0" applyNumberFormat="1" applyFont="1" applyFill="1" applyBorder="1" applyAlignment="1">
      <alignment horizontal="center" vertical="center"/>
    </xf>
    <xf numFmtId="49" fontId="0" fillId="0" borderId="0" xfId="0" applyNumberFormat="1" applyFill="1" applyBorder="1" applyAlignment="1">
      <alignment vertical="center" wrapText="1"/>
    </xf>
    <xf numFmtId="0" fontId="0" fillId="0" borderId="6" xfId="0" applyBorder="1">
      <alignment vertical="center"/>
    </xf>
    <xf numFmtId="0" fontId="13" fillId="0" borderId="7" xfId="0" applyFont="1" applyBorder="1" applyAlignment="1">
      <alignment horizontal="center" vertical="center" wrapText="1"/>
    </xf>
    <xf numFmtId="0" fontId="0" fillId="0" borderId="8" xfId="0" applyBorder="1" applyAlignment="1">
      <alignment vertical="center" wrapText="1"/>
    </xf>
    <xf numFmtId="0" fontId="13" fillId="0" borderId="9" xfId="0" applyFont="1" applyBorder="1" applyAlignment="1">
      <alignment horizontal="center" vertical="center" wrapText="1"/>
    </xf>
    <xf numFmtId="0" fontId="0" fillId="0" borderId="10" xfId="0" applyBorder="1" applyAlignment="1">
      <alignment vertical="center" wrapText="1"/>
    </xf>
    <xf numFmtId="0" fontId="0" fillId="0" borderId="0" xfId="0" applyBorder="1">
      <alignment vertical="center"/>
    </xf>
    <xf numFmtId="0" fontId="14" fillId="0" borderId="0" xfId="0" applyFont="1" applyBorder="1" applyAlignment="1">
      <alignment vertical="center"/>
    </xf>
    <xf numFmtId="0" fontId="13" fillId="0" borderId="0" xfId="0" applyFont="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0" xfId="0" applyFill="1" applyAlignment="1">
      <alignment vertical="top"/>
    </xf>
    <xf numFmtId="0" fontId="0" fillId="0" borderId="2" xfId="0" applyFont="1" applyBorder="1" applyAlignment="1">
      <alignment horizontal="center" vertical="center"/>
    </xf>
    <xf numFmtId="49" fontId="0" fillId="0" borderId="0" xfId="0" applyNumberFormat="1">
      <alignment vertical="center"/>
    </xf>
    <xf numFmtId="0" fontId="0" fillId="0" borderId="0" xfId="0" applyFill="1" applyAlignment="1">
      <alignment vertical="center" wrapText="1"/>
    </xf>
    <xf numFmtId="0" fontId="15" fillId="0" borderId="0" xfId="0" applyFont="1">
      <alignment vertical="center"/>
    </xf>
    <xf numFmtId="0" fontId="0" fillId="0" borderId="0" xfId="0" applyFill="1" applyAlignment="1">
      <alignment vertical="top" wrapText="1"/>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0" fillId="0" borderId="0" xfId="0" applyFill="1" applyBorder="1" applyAlignment="1">
      <alignment vertical="center"/>
    </xf>
    <xf numFmtId="0" fontId="9" fillId="0" borderId="0" xfId="0" applyFont="1">
      <alignment vertical="center"/>
    </xf>
    <xf numFmtId="0" fontId="0" fillId="0" borderId="0" xfId="0" applyAlignment="1">
      <alignment horizontal="center"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4" borderId="16"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178" fontId="0" fillId="0" borderId="5" xfId="0" applyNumberFormat="1" applyBorder="1" applyAlignment="1">
      <alignment horizontal="center" vertical="center"/>
    </xf>
    <xf numFmtId="177" fontId="0" fillId="0" borderId="5" xfId="0" applyNumberFormat="1" applyBorder="1" applyAlignment="1">
      <alignment horizontal="center" vertical="center"/>
    </xf>
    <xf numFmtId="0" fontId="0" fillId="4" borderId="18" xfId="0" applyFill="1" applyBorder="1" applyAlignment="1" applyProtection="1">
      <alignment horizontal="center" vertical="center"/>
      <protection locked="0"/>
    </xf>
    <xf numFmtId="0" fontId="0" fillId="4" borderId="19" xfId="0" applyFill="1" applyBorder="1" applyProtection="1">
      <alignment vertical="center"/>
      <protection locked="0"/>
    </xf>
    <xf numFmtId="0" fontId="0" fillId="4" borderId="20" xfId="0" applyFill="1" applyBorder="1" applyAlignment="1" applyProtection="1">
      <alignment horizontal="center" vertical="center"/>
      <protection locked="0"/>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0" fillId="4" borderId="24" xfId="0" applyFill="1" applyBorder="1" applyProtection="1">
      <alignment vertical="center"/>
      <protection locked="0"/>
    </xf>
    <xf numFmtId="0" fontId="11" fillId="4" borderId="5" xfId="0" applyFont="1" applyFill="1" applyBorder="1" applyAlignment="1" applyProtection="1">
      <alignment horizontal="center" vertical="center"/>
      <protection locked="0"/>
    </xf>
    <xf numFmtId="0" fontId="0" fillId="4" borderId="25" xfId="0" applyFill="1" applyBorder="1" applyProtection="1">
      <alignment vertical="center"/>
      <protection locked="0"/>
    </xf>
    <xf numFmtId="0" fontId="0" fillId="4" borderId="11" xfId="0" applyFill="1" applyBorder="1" applyProtection="1">
      <alignment vertical="center"/>
      <protection locked="0"/>
    </xf>
    <xf numFmtId="0" fontId="0" fillId="4" borderId="6" xfId="0" applyFill="1" applyBorder="1" applyProtection="1">
      <alignment vertical="center"/>
      <protection locked="0"/>
    </xf>
    <xf numFmtId="0" fontId="9" fillId="5" borderId="0" xfId="0" applyFont="1" applyFill="1">
      <alignment vertical="center"/>
    </xf>
    <xf numFmtId="5" fontId="0" fillId="0" borderId="6" xfId="0" applyNumberFormat="1" applyBorder="1" applyAlignment="1">
      <alignment horizontal="center" vertical="center"/>
    </xf>
    <xf numFmtId="5" fontId="0" fillId="0" borderId="3" xfId="0" applyNumberFormat="1" applyBorder="1" applyAlignment="1">
      <alignment horizontal="center" vertical="center"/>
    </xf>
    <xf numFmtId="0" fontId="0" fillId="6" borderId="11" xfId="0" applyFill="1" applyBorder="1">
      <alignment vertical="center"/>
    </xf>
    <xf numFmtId="0" fontId="16" fillId="6" borderId="26" xfId="0" applyFont="1" applyFill="1" applyBorder="1" applyAlignment="1">
      <alignment vertical="center" wrapText="1"/>
    </xf>
    <xf numFmtId="49" fontId="0" fillId="6" borderId="27" xfId="0" applyNumberFormat="1" applyFill="1" applyBorder="1">
      <alignment vertical="center"/>
    </xf>
    <xf numFmtId="49" fontId="0" fillId="6" borderId="3" xfId="0" applyNumberFormat="1" applyFill="1" applyBorder="1">
      <alignment vertical="center"/>
    </xf>
    <xf numFmtId="0" fontId="0" fillId="7" borderId="1" xfId="0" applyFill="1" applyBorder="1" applyAlignment="1">
      <alignment horizontal="center" vertical="center"/>
    </xf>
    <xf numFmtId="0" fontId="0" fillId="8" borderId="28" xfId="0" applyFill="1" applyBorder="1" applyAlignment="1" applyProtection="1">
      <alignment horizontal="center" vertical="center"/>
      <protection locked="0"/>
    </xf>
    <xf numFmtId="0" fontId="0" fillId="8" borderId="29"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8" borderId="31"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6" borderId="11" xfId="0" applyFill="1" applyBorder="1" applyAlignment="1">
      <alignment horizontal="center" vertical="center"/>
    </xf>
    <xf numFmtId="0" fontId="0" fillId="0" borderId="0" xfId="0" applyAlignment="1">
      <alignment horizontal="center" vertical="center"/>
    </xf>
    <xf numFmtId="49" fontId="17" fillId="0" borderId="11" xfId="0" applyNumberFormat="1" applyFont="1" applyBorder="1" applyAlignment="1">
      <alignment horizontal="center" vertical="center" shrinkToFit="1"/>
    </xf>
    <xf numFmtId="49" fontId="17" fillId="0" borderId="11" xfId="0" applyNumberFormat="1" applyFont="1" applyFill="1" applyBorder="1" applyAlignment="1">
      <alignment horizontal="center" vertical="center" shrinkToFit="1"/>
    </xf>
    <xf numFmtId="49" fontId="17" fillId="0" borderId="6" xfId="0" applyNumberFormat="1" applyFont="1" applyBorder="1" applyAlignment="1">
      <alignment horizontal="center" vertical="center" shrinkToFit="1"/>
    </xf>
    <xf numFmtId="49" fontId="18" fillId="9" borderId="11" xfId="0" applyNumberFormat="1" applyFont="1" applyFill="1" applyBorder="1" applyAlignment="1">
      <alignment horizontal="center" vertical="center" shrinkToFit="1"/>
    </xf>
    <xf numFmtId="0" fontId="0" fillId="10" borderId="13" xfId="0" applyFill="1" applyBorder="1" applyAlignment="1">
      <alignment horizontal="center" vertical="center"/>
    </xf>
    <xf numFmtId="49" fontId="17" fillId="0" borderId="32" xfId="0" applyNumberFormat="1" applyFont="1" applyBorder="1" applyAlignment="1">
      <alignment horizontal="center" vertical="center" shrinkToFit="1"/>
    </xf>
    <xf numFmtId="49" fontId="18" fillId="9" borderId="32" xfId="0" applyNumberFormat="1" applyFont="1" applyFill="1" applyBorder="1" applyAlignment="1">
      <alignment horizontal="center" vertical="center" shrinkToFit="1"/>
    </xf>
    <xf numFmtId="49" fontId="17" fillId="0" borderId="4" xfId="0" applyNumberFormat="1" applyFont="1" applyBorder="1" applyAlignment="1">
      <alignment horizontal="center" vertical="center" shrinkToFit="1"/>
    </xf>
    <xf numFmtId="0" fontId="0" fillId="4" borderId="1" xfId="0" applyFill="1" applyBorder="1" applyProtection="1">
      <alignment vertical="center"/>
      <protection locked="0"/>
    </xf>
    <xf numFmtId="0" fontId="0" fillId="6" borderId="1" xfId="0" applyFill="1" applyBorder="1">
      <alignment vertical="center"/>
    </xf>
    <xf numFmtId="0" fontId="0" fillId="6" borderId="1" xfId="0" applyFill="1" applyBorder="1" applyAlignment="1">
      <alignment horizontal="center" vertical="center"/>
    </xf>
    <xf numFmtId="0" fontId="0" fillId="11" borderId="13" xfId="0" applyFill="1" applyBorder="1" applyAlignment="1" applyProtection="1">
      <alignment horizontal="center" vertical="center"/>
    </xf>
    <xf numFmtId="0" fontId="0" fillId="11" borderId="32" xfId="0" applyFill="1" applyBorder="1" applyAlignment="1" applyProtection="1">
      <alignment horizontal="center" vertical="center"/>
    </xf>
    <xf numFmtId="0" fontId="0" fillId="11" borderId="4" xfId="0" applyFill="1" applyBorder="1" applyAlignment="1" applyProtection="1">
      <alignment horizontal="center" vertical="center"/>
    </xf>
    <xf numFmtId="176" fontId="0" fillId="0" borderId="5" xfId="0" applyNumberFormat="1" applyFill="1" applyBorder="1" applyAlignment="1" applyProtection="1">
      <alignment horizontal="center" vertical="center"/>
    </xf>
    <xf numFmtId="176" fontId="0" fillId="0" borderId="5" xfId="0" applyNumberFormat="1" applyFill="1" applyBorder="1" applyAlignment="1">
      <alignment horizontal="center" vertical="center"/>
    </xf>
    <xf numFmtId="0" fontId="0" fillId="0" borderId="14" xfId="0" applyFill="1" applyBorder="1" applyAlignment="1" applyProtection="1">
      <alignment horizontal="center" vertical="center" wrapText="1"/>
    </xf>
    <xf numFmtId="0" fontId="11" fillId="0" borderId="33" xfId="0" applyFont="1" applyFill="1" applyBorder="1" applyAlignment="1" applyProtection="1">
      <alignment horizontal="center" vertical="center"/>
    </xf>
    <xf numFmtId="0" fontId="14" fillId="4" borderId="33" xfId="0" applyFont="1" applyFill="1" applyBorder="1" applyAlignment="1" applyProtection="1">
      <alignment horizontal="center" vertical="center" wrapText="1"/>
      <protection locked="0"/>
    </xf>
    <xf numFmtId="0" fontId="14" fillId="4" borderId="34" xfId="0" applyFont="1" applyFill="1" applyBorder="1" applyAlignment="1" applyProtection="1">
      <alignment horizontal="center" vertical="center" wrapText="1"/>
      <protection locked="0"/>
    </xf>
    <xf numFmtId="0" fontId="0" fillId="4" borderId="35" xfId="0" applyFill="1" applyBorder="1" applyProtection="1">
      <alignment vertical="center"/>
      <protection locked="0"/>
    </xf>
    <xf numFmtId="0" fontId="0" fillId="4" borderId="36" xfId="0" applyFill="1" applyBorder="1" applyProtection="1">
      <alignment vertical="center"/>
      <protection locked="0"/>
    </xf>
    <xf numFmtId="0" fontId="0" fillId="4" borderId="11"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9" fillId="0" borderId="0" xfId="0" applyFont="1" applyFill="1" applyAlignment="1">
      <alignment vertical="center" wrapText="1"/>
    </xf>
    <xf numFmtId="0" fontId="9" fillId="0" borderId="0" xfId="0" applyFont="1" applyAlignment="1">
      <alignment horizontal="center" vertical="center"/>
    </xf>
    <xf numFmtId="0" fontId="9" fillId="0" borderId="0" xfId="0" applyFont="1" applyBorder="1">
      <alignment vertical="center"/>
    </xf>
    <xf numFmtId="0" fontId="19" fillId="0" borderId="0" xfId="0" applyFont="1" applyFill="1" applyAlignment="1">
      <alignment vertical="center"/>
    </xf>
    <xf numFmtId="49" fontId="20" fillId="0" borderId="0" xfId="0" applyNumberFormat="1" applyFont="1" applyFill="1" applyBorder="1" applyAlignment="1">
      <alignment horizontal="center" vertical="center"/>
    </xf>
    <xf numFmtId="0" fontId="9" fillId="0" borderId="0" xfId="0" applyFont="1" applyFill="1" applyBorder="1">
      <alignmen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49" fontId="9" fillId="0" borderId="0" xfId="0" applyNumberFormat="1" applyFont="1" applyAlignment="1">
      <alignment horizontal="center" vertical="center"/>
    </xf>
    <xf numFmtId="0" fontId="10" fillId="0" borderId="0" xfId="0" applyFont="1" applyFill="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0" borderId="0" xfId="0" applyFont="1" applyBorder="1">
      <alignment vertical="center"/>
    </xf>
    <xf numFmtId="0" fontId="21" fillId="0" borderId="0" xfId="0" applyFont="1" applyFill="1" applyAlignment="1">
      <alignment vertical="center"/>
    </xf>
    <xf numFmtId="0" fontId="10" fillId="0" borderId="0" xfId="0" applyFont="1" applyBorder="1" applyAlignment="1">
      <alignment horizontal="center" vertical="center"/>
    </xf>
    <xf numFmtId="0" fontId="22" fillId="0" borderId="0" xfId="0" applyFont="1" applyBorder="1">
      <alignment vertical="center"/>
    </xf>
    <xf numFmtId="49" fontId="23" fillId="0" borderId="0" xfId="0" applyNumberFormat="1" applyFont="1" applyFill="1" applyBorder="1" applyAlignment="1">
      <alignment horizontal="center" vertical="center"/>
    </xf>
    <xf numFmtId="0" fontId="10" fillId="0" borderId="0" xfId="0" applyFont="1" applyFill="1" applyBorder="1">
      <alignment vertical="center"/>
    </xf>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1" fillId="0" borderId="37" xfId="0" applyFont="1" applyBorder="1" applyAlignment="1">
      <alignment horizontal="center" vertical="center" shrinkToFit="1"/>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14" fillId="0" borderId="0" xfId="0" applyFont="1" applyFill="1" applyBorder="1" applyAlignment="1">
      <alignment vertical="top" wrapText="1"/>
    </xf>
    <xf numFmtId="0" fontId="24" fillId="0" borderId="0" xfId="0" applyFont="1" applyAlignment="1">
      <alignment horizontal="center" vertical="center"/>
    </xf>
    <xf numFmtId="0" fontId="24" fillId="0" borderId="0" xfId="0" applyFont="1" applyBorder="1">
      <alignment vertical="center"/>
    </xf>
    <xf numFmtId="0" fontId="24" fillId="0" borderId="0" xfId="0" applyFont="1">
      <alignment vertical="center"/>
    </xf>
    <xf numFmtId="0" fontId="24" fillId="0" borderId="12" xfId="0" applyFont="1" applyBorder="1" applyAlignment="1">
      <alignment horizontal="center" vertical="center"/>
    </xf>
    <xf numFmtId="0" fontId="24" fillId="0" borderId="13" xfId="0" applyFont="1" applyBorder="1">
      <alignment vertical="center"/>
    </xf>
    <xf numFmtId="0" fontId="24" fillId="0" borderId="27"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Fill="1" applyAlignment="1">
      <alignment vertical="center" wrapText="1"/>
    </xf>
    <xf numFmtId="0" fontId="25" fillId="0" borderId="0" xfId="0" applyFont="1" applyFill="1" applyBorder="1" applyAlignment="1">
      <alignment vertical="top" wrapText="1"/>
    </xf>
    <xf numFmtId="0" fontId="18" fillId="0" borderId="0" xfId="0" applyFont="1" applyFill="1" applyAlignment="1">
      <alignment vertical="center"/>
    </xf>
    <xf numFmtId="0" fontId="24" fillId="0" borderId="0" xfId="0" applyFont="1" applyFill="1" applyBorder="1" applyAlignment="1">
      <alignment horizontal="center" vertical="center"/>
    </xf>
    <xf numFmtId="0" fontId="24" fillId="0" borderId="32" xfId="0" applyFont="1" applyBorder="1" applyAlignment="1">
      <alignment horizontal="center" vertical="center"/>
    </xf>
    <xf numFmtId="0" fontId="24" fillId="0" borderId="4" xfId="0" applyFont="1" applyBorder="1" applyAlignment="1">
      <alignment horizontal="center" vertical="center"/>
    </xf>
    <xf numFmtId="0" fontId="24" fillId="9" borderId="32" xfId="0" applyFont="1" applyFill="1" applyBorder="1" applyAlignment="1">
      <alignment horizontal="center" vertical="center"/>
    </xf>
    <xf numFmtId="0" fontId="24" fillId="9" borderId="27" xfId="0" applyFont="1" applyFill="1" applyBorder="1" applyAlignment="1">
      <alignment horizontal="center" vertical="center"/>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0" borderId="27" xfId="0" applyBorder="1" applyAlignment="1">
      <alignment horizontal="center" vertical="center"/>
    </xf>
    <xf numFmtId="0" fontId="0" fillId="4" borderId="11" xfId="0" applyFill="1" applyBorder="1" applyAlignment="1" applyProtection="1">
      <alignment horizontal="center" vertical="center"/>
      <protection locked="0"/>
    </xf>
    <xf numFmtId="0" fontId="0" fillId="0" borderId="3" xfId="0" applyBorder="1" applyAlignment="1">
      <alignment horizontal="center" vertical="center"/>
    </xf>
    <xf numFmtId="0" fontId="0" fillId="4" borderId="6" xfId="0" applyFill="1" applyBorder="1" applyAlignment="1" applyProtection="1">
      <alignment horizontal="center" vertical="center"/>
      <protection locked="0"/>
    </xf>
    <xf numFmtId="0" fontId="0" fillId="0" borderId="12" xfId="0" applyBorder="1" applyAlignment="1">
      <alignment horizontal="center" vertical="center"/>
    </xf>
    <xf numFmtId="0" fontId="0" fillId="4" borderId="1"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13" xfId="0" applyFont="1" applyBorder="1" applyAlignment="1">
      <alignment horizontal="center" vertical="center"/>
    </xf>
    <xf numFmtId="0" fontId="0" fillId="6" borderId="12"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12" borderId="39" xfId="0" applyFill="1" applyBorder="1" applyAlignment="1">
      <alignment horizontal="center" vertical="center"/>
    </xf>
    <xf numFmtId="0" fontId="0" fillId="0" borderId="40"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0"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pplyProtection="1">
      <alignment horizontal="center" vertical="center"/>
    </xf>
    <xf numFmtId="0" fontId="0" fillId="0" borderId="27" xfId="0" applyBorder="1" applyAlignment="1">
      <alignment horizontal="center" vertical="center" wrapText="1"/>
    </xf>
    <xf numFmtId="49" fontId="0" fillId="4" borderId="44" xfId="0" applyNumberFormat="1" applyFill="1" applyBorder="1" applyAlignment="1" applyProtection="1">
      <alignment horizontal="left" vertical="center"/>
      <protection locked="0"/>
    </xf>
    <xf numFmtId="49" fontId="0" fillId="4" borderId="45" xfId="0" applyNumberFormat="1" applyFill="1" applyBorder="1" applyAlignment="1" applyProtection="1">
      <alignment horizontal="left" vertical="center"/>
      <protection locked="0"/>
    </xf>
    <xf numFmtId="49" fontId="0" fillId="0" borderId="46" xfId="0" applyNumberFormat="1" applyFill="1" applyBorder="1" applyAlignment="1">
      <alignment horizontal="center" vertical="center"/>
    </xf>
    <xf numFmtId="49" fontId="0" fillId="0" borderId="47" xfId="0" applyNumberFormat="1" applyFill="1" applyBorder="1" applyAlignment="1">
      <alignment horizontal="center" vertical="center"/>
    </xf>
    <xf numFmtId="49" fontId="0" fillId="4" borderId="44" xfId="0" applyNumberFormat="1"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49" fontId="0" fillId="4" borderId="48" xfId="0" applyNumberFormat="1" applyFill="1" applyBorder="1" applyAlignment="1" applyProtection="1">
      <alignment horizontal="center" vertical="center"/>
      <protection locked="0"/>
    </xf>
    <xf numFmtId="49" fontId="0" fillId="4" borderId="49"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0" borderId="13" xfId="0" applyBorder="1" applyAlignment="1">
      <alignment horizontal="center" vertical="center"/>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4" xfId="0" applyFont="1" applyFill="1" applyBorder="1" applyAlignment="1">
      <alignment horizontal="center" vertical="center"/>
    </xf>
    <xf numFmtId="49" fontId="0" fillId="4" borderId="50" xfId="0" applyNumberFormat="1" applyFill="1" applyBorder="1" applyAlignment="1" applyProtection="1">
      <alignment horizontal="left" vertical="center"/>
      <protection locked="0"/>
    </xf>
    <xf numFmtId="49" fontId="0" fillId="4" borderId="48" xfId="0" applyNumberFormat="1" applyFill="1" applyBorder="1" applyAlignment="1" applyProtection="1">
      <alignment horizontal="left" vertical="center"/>
      <protection locked="0"/>
    </xf>
    <xf numFmtId="49" fontId="0" fillId="4" borderId="49" xfId="0" applyNumberFormat="1" applyFill="1" applyBorder="1" applyAlignment="1" applyProtection="1">
      <alignment horizontal="left" vertical="center"/>
      <protection locked="0"/>
    </xf>
    <xf numFmtId="49" fontId="0" fillId="4" borderId="6"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0" fillId="0" borderId="51" xfId="0" applyFill="1" applyBorder="1" applyAlignment="1">
      <alignment horizontal="center" vertical="center"/>
    </xf>
    <xf numFmtId="0" fontId="0" fillId="8" borderId="38"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0" fillId="0" borderId="52" xfId="0" applyBorder="1" applyAlignment="1">
      <alignment horizontal="center" vertical="center"/>
    </xf>
    <xf numFmtId="0" fontId="0" fillId="0" borderId="53" xfId="0" applyBorder="1" applyAlignment="1">
      <alignment horizontal="center" vertical="center"/>
    </xf>
    <xf numFmtId="0" fontId="0" fillId="6" borderId="52" xfId="0" applyFill="1" applyBorder="1" applyAlignment="1">
      <alignment horizontal="center" vertical="center"/>
    </xf>
    <xf numFmtId="0" fontId="0" fillId="6" borderId="37" xfId="0" applyFill="1" applyBorder="1" applyAlignment="1">
      <alignment horizontal="center" vertical="center"/>
    </xf>
    <xf numFmtId="0" fontId="0" fillId="8" borderId="53" xfId="0" applyFill="1" applyBorder="1" applyAlignment="1" applyProtection="1">
      <alignment horizontal="center" vertical="center"/>
      <protection locked="0"/>
    </xf>
    <xf numFmtId="0" fontId="0" fillId="8" borderId="52" xfId="0" applyFill="1" applyBorder="1" applyAlignment="1" applyProtection="1">
      <alignment horizontal="center" vertical="center"/>
      <protection locked="0"/>
    </xf>
    <xf numFmtId="0" fontId="14" fillId="13" borderId="54" xfId="0" applyFont="1" applyFill="1" applyBorder="1" applyAlignment="1">
      <alignment vertical="top" wrapText="1"/>
    </xf>
    <xf numFmtId="0" fontId="14" fillId="13" borderId="15" xfId="0" applyFont="1" applyFill="1" applyBorder="1" applyAlignment="1">
      <alignment vertical="top" wrapText="1"/>
    </xf>
    <xf numFmtId="0" fontId="14" fillId="13" borderId="55" xfId="0" applyFont="1" applyFill="1" applyBorder="1" applyAlignment="1">
      <alignment vertical="top" wrapText="1"/>
    </xf>
    <xf numFmtId="0" fontId="14" fillId="13" borderId="56" xfId="0" applyFont="1" applyFill="1" applyBorder="1" applyAlignment="1">
      <alignment vertical="top" wrapText="1"/>
    </xf>
    <xf numFmtId="0" fontId="14" fillId="13" borderId="0" xfId="0" applyFont="1" applyFill="1" applyBorder="1" applyAlignment="1">
      <alignment vertical="top" wrapText="1"/>
    </xf>
    <xf numFmtId="0" fontId="14" fillId="13" borderId="57" xfId="0" applyFont="1" applyFill="1" applyBorder="1" applyAlignment="1">
      <alignment vertical="top" wrapText="1"/>
    </xf>
    <xf numFmtId="0" fontId="14" fillId="13" borderId="58" xfId="0" applyFont="1" applyFill="1" applyBorder="1" applyAlignment="1">
      <alignment vertical="top" wrapText="1"/>
    </xf>
    <xf numFmtId="0" fontId="14" fillId="13" borderId="59" xfId="0" applyFont="1" applyFill="1" applyBorder="1" applyAlignment="1">
      <alignment vertical="top" wrapText="1"/>
    </xf>
    <xf numFmtId="0" fontId="14" fillId="13" borderId="34" xfId="0" applyFont="1" applyFill="1" applyBorder="1" applyAlignment="1">
      <alignment vertical="top" wrapText="1"/>
    </xf>
    <xf numFmtId="0" fontId="18" fillId="0" borderId="0" xfId="0" applyFont="1" applyFill="1" applyAlignment="1">
      <alignment horizontal="center" vertical="center"/>
    </xf>
    <xf numFmtId="0" fontId="0" fillId="0" borderId="0" xfId="0" applyAlignment="1">
      <alignment horizontal="right" vertical="center"/>
    </xf>
    <xf numFmtId="0" fontId="0" fillId="0" borderId="0" xfId="0" applyFont="1" applyAlignment="1">
      <alignment horizontal="right" vertical="center"/>
    </xf>
    <xf numFmtId="0" fontId="14" fillId="13" borderId="54" xfId="0" applyFont="1" applyFill="1" applyBorder="1" applyAlignment="1">
      <alignment horizontal="left" vertical="top" wrapText="1"/>
    </xf>
    <xf numFmtId="0" fontId="14" fillId="13" borderId="15" xfId="0" applyFont="1" applyFill="1" applyBorder="1" applyAlignment="1">
      <alignment horizontal="left" vertical="top" wrapText="1"/>
    </xf>
    <xf numFmtId="0" fontId="14" fillId="13" borderId="55" xfId="0" applyFont="1" applyFill="1" applyBorder="1" applyAlignment="1">
      <alignment horizontal="left" vertical="top" wrapText="1"/>
    </xf>
    <xf numFmtId="0" fontId="14" fillId="13" borderId="56" xfId="0" applyFont="1" applyFill="1" applyBorder="1" applyAlignment="1">
      <alignment horizontal="left" vertical="top" wrapText="1"/>
    </xf>
    <xf numFmtId="0" fontId="14" fillId="13" borderId="0" xfId="0" applyFont="1" applyFill="1" applyBorder="1" applyAlignment="1">
      <alignment horizontal="left" vertical="top" wrapText="1"/>
    </xf>
    <xf numFmtId="0" fontId="14" fillId="13" borderId="57" xfId="0" applyFont="1" applyFill="1" applyBorder="1" applyAlignment="1">
      <alignment horizontal="left" vertical="top" wrapText="1"/>
    </xf>
    <xf numFmtId="0" fontId="14" fillId="13" borderId="58" xfId="0" applyFont="1" applyFill="1" applyBorder="1" applyAlignment="1">
      <alignment horizontal="left" vertical="top" wrapText="1"/>
    </xf>
    <xf numFmtId="0" fontId="14" fillId="13" borderId="59" xfId="0" applyFont="1" applyFill="1" applyBorder="1" applyAlignment="1">
      <alignment horizontal="left" vertical="top" wrapText="1"/>
    </xf>
    <xf numFmtId="0" fontId="14" fillId="13" borderId="34" xfId="0" applyFont="1" applyFill="1" applyBorder="1" applyAlignment="1">
      <alignment horizontal="left" vertical="top" wrapText="1"/>
    </xf>
  </cellXfs>
  <cellStyles count="2">
    <cellStyle name="標準" xfId="0" builtinId="0"/>
    <cellStyle name="標準 2" xfId="1"/>
  </cellStyles>
  <dxfs count="15">
    <dxf>
      <fill>
        <patternFill>
          <bgColor rgb="FFCCFFFF"/>
        </patternFill>
      </fill>
    </dxf>
    <dxf>
      <fill>
        <patternFill>
          <bgColor rgb="FFFFCCFF"/>
        </patternFill>
      </fill>
    </dxf>
    <dxf>
      <font>
        <color rgb="FF006100"/>
      </font>
      <fill>
        <patternFill>
          <bgColor rgb="FFC6EFCE"/>
        </patternFill>
      </fill>
    </dxf>
    <dxf>
      <font>
        <b/>
        <i val="0"/>
        <color rgb="FFFF0000"/>
      </font>
      <fill>
        <patternFill>
          <bgColor theme="9" tint="0.39994506668294322"/>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G36"/>
  <sheetViews>
    <sheetView tabSelected="1" zoomScaleNormal="100" workbookViewId="0">
      <selection activeCell="D20" sqref="D20"/>
    </sheetView>
  </sheetViews>
  <sheetFormatPr defaultColWidth="9" defaultRowHeight="18.75" x14ac:dyDescent="0.15"/>
  <cols>
    <col min="1" max="1" width="3.875" style="75" customWidth="1"/>
    <col min="2" max="3" width="4.375" style="75" customWidth="1"/>
    <col min="4" max="4" width="97.75" style="75" customWidth="1"/>
    <col min="5" max="6" width="4.375" style="75" customWidth="1"/>
    <col min="7" max="16384" width="9" style="75"/>
  </cols>
  <sheetData>
    <row r="2" spans="2:7" x14ac:dyDescent="0.15">
      <c r="B2" s="143" t="s">
        <v>44</v>
      </c>
      <c r="C2" s="143"/>
      <c r="D2" s="143"/>
      <c r="E2" s="143"/>
      <c r="F2" s="74"/>
    </row>
    <row r="3" spans="2:7" x14ac:dyDescent="0.15">
      <c r="B3" s="76"/>
      <c r="C3" s="76"/>
      <c r="D3" s="76"/>
      <c r="E3" s="76"/>
      <c r="F3" s="76"/>
    </row>
    <row r="4" spans="2:7" x14ac:dyDescent="0.15">
      <c r="C4" s="144" t="s">
        <v>45</v>
      </c>
      <c r="D4" s="144"/>
      <c r="E4" s="144"/>
      <c r="F4" s="77"/>
      <c r="G4" s="77"/>
    </row>
    <row r="5" spans="2:7" x14ac:dyDescent="0.15">
      <c r="D5" s="75" t="s">
        <v>46</v>
      </c>
    </row>
    <row r="6" spans="2:7" x14ac:dyDescent="0.15">
      <c r="D6" s="75" t="s">
        <v>47</v>
      </c>
    </row>
    <row r="7" spans="2:7" x14ac:dyDescent="0.15">
      <c r="D7" s="75" t="s">
        <v>48</v>
      </c>
    </row>
    <row r="8" spans="2:7" x14ac:dyDescent="0.15">
      <c r="C8" s="144" t="s">
        <v>49</v>
      </c>
      <c r="D8" s="144"/>
      <c r="E8" s="144"/>
      <c r="F8" s="77"/>
      <c r="G8" s="77"/>
    </row>
    <row r="9" spans="2:7" x14ac:dyDescent="0.15">
      <c r="D9" s="75" t="s">
        <v>50</v>
      </c>
    </row>
    <row r="10" spans="2:7" x14ac:dyDescent="0.15">
      <c r="D10" s="75" t="s">
        <v>51</v>
      </c>
    </row>
    <row r="11" spans="2:7" x14ac:dyDescent="0.15">
      <c r="D11" s="75" t="s">
        <v>52</v>
      </c>
    </row>
    <row r="12" spans="2:7" x14ac:dyDescent="0.15">
      <c r="D12" s="75" t="s">
        <v>53</v>
      </c>
    </row>
    <row r="13" spans="2:7" x14ac:dyDescent="0.15">
      <c r="D13" s="75" t="s">
        <v>54</v>
      </c>
    </row>
    <row r="14" spans="2:7" x14ac:dyDescent="0.15">
      <c r="D14" s="75" t="s">
        <v>55</v>
      </c>
    </row>
    <row r="15" spans="2:7" x14ac:dyDescent="0.15">
      <c r="D15" s="75" t="s">
        <v>129</v>
      </c>
    </row>
    <row r="16" spans="2:7" x14ac:dyDescent="0.15">
      <c r="D16" s="75" t="s">
        <v>130</v>
      </c>
    </row>
    <row r="17" spans="3:7" x14ac:dyDescent="0.15">
      <c r="C17" s="144" t="s">
        <v>101</v>
      </c>
      <c r="D17" s="144"/>
      <c r="E17" s="144"/>
      <c r="F17" s="77"/>
      <c r="G17" s="77"/>
    </row>
    <row r="18" spans="3:7" x14ac:dyDescent="0.15">
      <c r="D18" s="75" t="s">
        <v>102</v>
      </c>
    </row>
    <row r="19" spans="3:7" x14ac:dyDescent="0.15">
      <c r="D19" s="75" t="s">
        <v>103</v>
      </c>
    </row>
    <row r="20" spans="3:7" x14ac:dyDescent="0.15">
      <c r="D20" s="75" t="s">
        <v>104</v>
      </c>
    </row>
    <row r="21" spans="3:7" x14ac:dyDescent="0.15">
      <c r="D21" s="75" t="s">
        <v>105</v>
      </c>
    </row>
    <row r="22" spans="3:7" x14ac:dyDescent="0.15">
      <c r="D22" s="75" t="s">
        <v>106</v>
      </c>
    </row>
    <row r="23" spans="3:7" x14ac:dyDescent="0.15">
      <c r="D23" s="75" t="s">
        <v>56</v>
      </c>
    </row>
    <row r="24" spans="3:7" x14ac:dyDescent="0.15">
      <c r="C24" s="75" t="s">
        <v>57</v>
      </c>
      <c r="D24" s="75" t="s">
        <v>58</v>
      </c>
    </row>
    <row r="25" spans="3:7" x14ac:dyDescent="0.15">
      <c r="D25" s="75" t="s">
        <v>59</v>
      </c>
    </row>
    <row r="26" spans="3:7" x14ac:dyDescent="0.15">
      <c r="D26" s="75" t="s">
        <v>60</v>
      </c>
    </row>
    <row r="27" spans="3:7" x14ac:dyDescent="0.15">
      <c r="D27" s="75" t="s">
        <v>61</v>
      </c>
    </row>
    <row r="28" spans="3:7" x14ac:dyDescent="0.15">
      <c r="D28" s="75" t="s">
        <v>62</v>
      </c>
    </row>
    <row r="29" spans="3:7" x14ac:dyDescent="0.15">
      <c r="D29" s="75" t="s">
        <v>63</v>
      </c>
    </row>
    <row r="30" spans="3:7" x14ac:dyDescent="0.15">
      <c r="D30" s="75" t="s">
        <v>107</v>
      </c>
    </row>
    <row r="31" spans="3:7" x14ac:dyDescent="0.15">
      <c r="D31" s="75" t="s">
        <v>108</v>
      </c>
    </row>
    <row r="32" spans="3:7" x14ac:dyDescent="0.15">
      <c r="D32" s="75" t="s">
        <v>64</v>
      </c>
    </row>
    <row r="33" spans="4:4" x14ac:dyDescent="0.15">
      <c r="D33" s="75" t="s">
        <v>109</v>
      </c>
    </row>
    <row r="34" spans="4:4" x14ac:dyDescent="0.15">
      <c r="D34" s="75" t="s">
        <v>65</v>
      </c>
    </row>
    <row r="35" spans="4:4" x14ac:dyDescent="0.15">
      <c r="D35" s="75" t="s">
        <v>110</v>
      </c>
    </row>
    <row r="36" spans="4:4" x14ac:dyDescent="0.15">
      <c r="D36" s="75" t="s">
        <v>111</v>
      </c>
    </row>
  </sheetData>
  <sheetProtection algorithmName="SHA-512" hashValue="fwo+hIgMG/2zupAldzQwFlBoaNiB+1DlHwzjL7Pxc3twq33ZBjpOZwSTjgiE8eoCrWtorjYw/88lUy/6XuxjUg==" saltValue="YAS4CMfk+HTj2ofuciN/8w==" spinCount="100000" sheet="1" objects="1" scenarios="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A117"/>
  <sheetViews>
    <sheetView zoomScale="80" zoomScaleNormal="80" workbookViewId="0">
      <selection activeCell="E18" sqref="E18"/>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11.5" style="1" customWidth="1"/>
    <col min="7" max="9" width="13.875" style="1" customWidth="1"/>
    <col min="10" max="10" width="3.25" customWidth="1"/>
    <col min="11" max="11" width="14.5" customWidth="1"/>
    <col min="12" max="13" width="9" style="1" customWidth="1"/>
    <col min="14" max="15" width="9" style="105" customWidth="1"/>
    <col min="16" max="17" width="9" style="128" hidden="1" customWidth="1"/>
    <col min="18" max="18" width="9" style="105" hidden="1" customWidth="1"/>
    <col min="19" max="19" width="9" style="115" hidden="1" customWidth="1"/>
    <col min="20" max="22" width="7.5" style="114" hidden="1" customWidth="1"/>
    <col min="23" max="23" width="16.75" style="114" hidden="1" customWidth="1"/>
    <col min="24" max="24" width="11.25" style="114" hidden="1" customWidth="1"/>
    <col min="25" max="25" width="7.5" style="114" hidden="1" customWidth="1"/>
    <col min="26" max="26" width="7.5" style="114" customWidth="1"/>
    <col min="27" max="27" width="9" style="114" customWidth="1"/>
  </cols>
  <sheetData>
    <row r="1" spans="1:24" ht="25.5" customHeight="1" thickBot="1" x14ac:dyDescent="0.2">
      <c r="B1" s="161" t="s">
        <v>131</v>
      </c>
      <c r="C1" s="161"/>
      <c r="D1" s="161"/>
      <c r="E1" s="161"/>
      <c r="F1" s="161"/>
      <c r="G1" s="176" t="s">
        <v>35</v>
      </c>
      <c r="H1" s="176"/>
      <c r="I1" s="176"/>
      <c r="K1" s="33"/>
      <c r="L1" s="33"/>
      <c r="M1" s="33"/>
      <c r="N1" s="104"/>
      <c r="O1" s="104"/>
      <c r="P1" s="135"/>
      <c r="Q1" s="135"/>
      <c r="R1" s="104"/>
      <c r="S1" s="113"/>
      <c r="T1" s="113"/>
      <c r="U1" s="113"/>
      <c r="V1" s="113"/>
    </row>
    <row r="2" spans="1:24" ht="6.75" customHeight="1" thickTop="1" thickBot="1" x14ac:dyDescent="0.2">
      <c r="K2" s="33"/>
      <c r="L2" s="33"/>
      <c r="M2" s="33"/>
      <c r="N2" s="104"/>
      <c r="O2" s="104"/>
      <c r="P2" s="135"/>
      <c r="Q2" s="135"/>
      <c r="R2" s="104"/>
      <c r="S2" s="113"/>
      <c r="T2" s="113"/>
      <c r="U2" s="113"/>
      <c r="V2" s="113"/>
    </row>
    <row r="3" spans="1:24" ht="27" customHeight="1" x14ac:dyDescent="0.15">
      <c r="B3" s="186" t="s">
        <v>42</v>
      </c>
      <c r="C3" s="165"/>
      <c r="D3" s="162" t="s">
        <v>18</v>
      </c>
      <c r="E3" s="163"/>
      <c r="F3" s="164" t="s">
        <v>0</v>
      </c>
      <c r="G3" s="165"/>
      <c r="H3" s="163" t="s">
        <v>17</v>
      </c>
      <c r="I3" s="166"/>
      <c r="K3" s="195" t="s">
        <v>126</v>
      </c>
      <c r="L3" s="196"/>
      <c r="M3" s="196"/>
      <c r="N3" s="196"/>
      <c r="O3" s="197"/>
      <c r="P3" s="136"/>
      <c r="Q3" s="136"/>
      <c r="R3" s="127"/>
      <c r="S3" s="113"/>
      <c r="T3" s="115"/>
      <c r="U3" s="113"/>
      <c r="V3" s="113"/>
    </row>
    <row r="4" spans="1:24" ht="27" customHeight="1" x14ac:dyDescent="0.15">
      <c r="B4" s="170" t="s">
        <v>86</v>
      </c>
      <c r="C4" s="171"/>
      <c r="D4" s="172"/>
      <c r="E4" s="173"/>
      <c r="F4" s="172"/>
      <c r="G4" s="174"/>
      <c r="H4" s="172"/>
      <c r="I4" s="175"/>
      <c r="K4" s="198"/>
      <c r="L4" s="199"/>
      <c r="M4" s="199"/>
      <c r="N4" s="199"/>
      <c r="O4" s="200"/>
      <c r="P4" s="136"/>
      <c r="Q4" s="136"/>
      <c r="R4" s="127"/>
      <c r="S4" s="113"/>
      <c r="T4" s="113"/>
      <c r="U4" s="113"/>
      <c r="V4" s="113"/>
    </row>
    <row r="5" spans="1:24" ht="27" customHeight="1" x14ac:dyDescent="0.15">
      <c r="B5" s="167" t="s">
        <v>1</v>
      </c>
      <c r="C5" s="28" t="s">
        <v>2</v>
      </c>
      <c r="D5" s="168"/>
      <c r="E5" s="169"/>
      <c r="F5" s="124" t="s">
        <v>125</v>
      </c>
      <c r="G5" s="181"/>
      <c r="H5" s="182"/>
      <c r="I5" s="183"/>
      <c r="K5" s="198"/>
      <c r="L5" s="199"/>
      <c r="M5" s="199"/>
      <c r="N5" s="199"/>
      <c r="O5" s="200"/>
      <c r="P5" s="136"/>
      <c r="Q5" s="136"/>
      <c r="R5" s="127"/>
      <c r="S5" s="113"/>
      <c r="T5" s="113"/>
      <c r="U5" s="113"/>
      <c r="V5" s="113"/>
    </row>
    <row r="6" spans="1:24" ht="27" customHeight="1" thickBot="1" x14ac:dyDescent="0.2">
      <c r="B6" s="147"/>
      <c r="C6" s="29" t="s">
        <v>3</v>
      </c>
      <c r="D6" s="184"/>
      <c r="E6" s="184"/>
      <c r="F6" s="184"/>
      <c r="G6" s="184"/>
      <c r="H6" s="184"/>
      <c r="I6" s="185"/>
      <c r="K6" s="198"/>
      <c r="L6" s="199"/>
      <c r="M6" s="199"/>
      <c r="N6" s="199"/>
      <c r="O6" s="200"/>
      <c r="P6" s="136"/>
      <c r="Q6" s="136"/>
      <c r="R6" s="127"/>
      <c r="S6" s="113"/>
      <c r="T6" s="113"/>
      <c r="U6" s="113"/>
      <c r="V6" s="113"/>
    </row>
    <row r="7" spans="1:24" ht="27" customHeight="1" thickBot="1" x14ac:dyDescent="0.2">
      <c r="B7" s="4" t="s">
        <v>26</v>
      </c>
      <c r="C7" s="5"/>
      <c r="D7" s="6"/>
      <c r="E7" s="6"/>
      <c r="F7" s="5"/>
      <c r="G7" s="4"/>
      <c r="H7" s="5"/>
      <c r="K7" s="201"/>
      <c r="L7" s="202"/>
      <c r="M7" s="202"/>
      <c r="N7" s="202"/>
      <c r="O7" s="203"/>
      <c r="P7" s="136"/>
      <c r="Q7" s="136"/>
      <c r="R7" s="127"/>
      <c r="T7" s="115"/>
      <c r="U7" s="115"/>
    </row>
    <row r="8" spans="1:24" ht="27" customHeight="1" x14ac:dyDescent="0.15">
      <c r="B8" s="152" t="s">
        <v>31</v>
      </c>
      <c r="C8" s="153"/>
      <c r="D8" s="7"/>
      <c r="E8" s="3" t="s">
        <v>11</v>
      </c>
      <c r="G8" s="36" t="s">
        <v>32</v>
      </c>
      <c r="H8" s="37" t="s">
        <v>33</v>
      </c>
      <c r="I8" s="38" t="s">
        <v>34</v>
      </c>
      <c r="K8" s="12"/>
      <c r="L8" s="39"/>
      <c r="M8" s="13"/>
      <c r="T8" s="115"/>
      <c r="U8" s="115"/>
    </row>
    <row r="9" spans="1:24" ht="27" customHeight="1" thickBot="1" x14ac:dyDescent="0.2">
      <c r="B9" s="8">
        <f>SUM(A15+A35+A55+A75+A95)</f>
        <v>0</v>
      </c>
      <c r="C9" s="9">
        <f>SUM(A16+A36+A56+A76+A96)</f>
        <v>0</v>
      </c>
      <c r="D9" s="7"/>
      <c r="E9" s="94">
        <v>1000</v>
      </c>
      <c r="G9" s="64">
        <f>C9*E9</f>
        <v>0</v>
      </c>
      <c r="H9" s="63">
        <f>リレー申込票!I6</f>
        <v>0</v>
      </c>
      <c r="I9" s="11">
        <f>SUM(G9+H9)</f>
        <v>0</v>
      </c>
      <c r="K9" s="34"/>
      <c r="L9" s="41"/>
      <c r="M9" s="13"/>
      <c r="T9" s="116"/>
      <c r="U9" s="116"/>
      <c r="V9" s="116"/>
    </row>
    <row r="10" spans="1:24" ht="6.75" customHeight="1" thickBot="1" x14ac:dyDescent="0.2">
      <c r="B10" s="4"/>
      <c r="G10" s="4"/>
      <c r="T10" s="116"/>
      <c r="U10" s="116"/>
      <c r="V10" s="116"/>
    </row>
    <row r="11" spans="1:24" ht="26.25" customHeight="1" thickBot="1" x14ac:dyDescent="0.2">
      <c r="B11" s="149" t="s">
        <v>4</v>
      </c>
      <c r="C11" s="158" t="s">
        <v>5</v>
      </c>
      <c r="D11" s="160" t="s">
        <v>38</v>
      </c>
      <c r="E11" s="2" t="s">
        <v>2</v>
      </c>
      <c r="F11" s="189" t="s">
        <v>6</v>
      </c>
      <c r="G11" s="160" t="s">
        <v>29</v>
      </c>
      <c r="H11" s="160"/>
      <c r="I11" s="177"/>
      <c r="K11" s="34" t="s">
        <v>7</v>
      </c>
      <c r="N11" s="204" t="s">
        <v>127</v>
      </c>
      <c r="O11" s="204"/>
      <c r="P11" s="137"/>
      <c r="Q11" s="137"/>
      <c r="R11" s="107"/>
      <c r="S11" s="117"/>
      <c r="T11" s="116"/>
    </row>
    <row r="12" spans="1:24" ht="26.25" customHeight="1" thickBot="1" x14ac:dyDescent="0.2">
      <c r="B12" s="147"/>
      <c r="C12" s="159"/>
      <c r="D12" s="159"/>
      <c r="E12" s="18" t="s">
        <v>8</v>
      </c>
      <c r="F12" s="190"/>
      <c r="G12" s="178" t="s">
        <v>30</v>
      </c>
      <c r="H12" s="179"/>
      <c r="I12" s="180"/>
      <c r="K12" s="66" t="s">
        <v>9</v>
      </c>
      <c r="L12" s="69" t="s">
        <v>82</v>
      </c>
      <c r="M12" s="84" t="s">
        <v>83</v>
      </c>
      <c r="N12" s="131" t="s">
        <v>82</v>
      </c>
      <c r="O12" s="132" t="s">
        <v>83</v>
      </c>
      <c r="P12" s="129"/>
      <c r="Q12" s="129"/>
      <c r="R12" s="106"/>
      <c r="S12" s="118">
        <v>1</v>
      </c>
      <c r="T12" s="116"/>
      <c r="U12" s="114" t="s">
        <v>27</v>
      </c>
      <c r="V12" s="114" t="s">
        <v>28</v>
      </c>
      <c r="W12" s="114" t="s">
        <v>82</v>
      </c>
      <c r="X12" s="114" t="s">
        <v>83</v>
      </c>
    </row>
    <row r="13" spans="1:24" ht="26.25" customHeight="1" x14ac:dyDescent="0.15">
      <c r="B13" s="154" t="s">
        <v>10</v>
      </c>
      <c r="C13" s="156" t="s">
        <v>83</v>
      </c>
      <c r="D13" s="156">
        <v>1234</v>
      </c>
      <c r="E13" s="89" t="s">
        <v>40</v>
      </c>
      <c r="F13" s="191">
        <v>2</v>
      </c>
      <c r="G13" s="90" t="s">
        <v>39</v>
      </c>
      <c r="H13" s="125" t="s">
        <v>25</v>
      </c>
      <c r="I13" s="91"/>
      <c r="K13" s="67" t="s">
        <v>72</v>
      </c>
      <c r="L13" s="80" t="s">
        <v>66</v>
      </c>
      <c r="M13" s="85" t="s">
        <v>66</v>
      </c>
      <c r="N13" s="133">
        <f>COUNTIF($P$15:$Q$114,"中学男子中学100m")</f>
        <v>0</v>
      </c>
      <c r="O13" s="139">
        <f>COUNTIF($P$15:$Q$114,"中学女子中学100m")</f>
        <v>0</v>
      </c>
      <c r="P13" s="129"/>
      <c r="Q13" s="129"/>
      <c r="R13" s="106"/>
      <c r="S13" s="118">
        <v>2</v>
      </c>
      <c r="T13" s="116"/>
      <c r="W13" s="114" t="s">
        <v>72</v>
      </c>
      <c r="X13" s="114" t="s">
        <v>72</v>
      </c>
    </row>
    <row r="14" spans="1:24" ht="26.25" customHeight="1" x14ac:dyDescent="0.15">
      <c r="B14" s="155"/>
      <c r="C14" s="157"/>
      <c r="D14" s="157"/>
      <c r="E14" s="65" t="s">
        <v>41</v>
      </c>
      <c r="F14" s="192"/>
      <c r="G14" s="78">
        <v>10129</v>
      </c>
      <c r="H14" s="126">
        <v>471</v>
      </c>
      <c r="I14" s="92"/>
      <c r="K14" s="67" t="s">
        <v>124</v>
      </c>
      <c r="L14" s="80" t="s">
        <v>66</v>
      </c>
      <c r="M14" s="85" t="s">
        <v>66</v>
      </c>
      <c r="N14" s="133">
        <f>COUNTIF($P$15:$Q$114,"中学男子中学200m")</f>
        <v>0</v>
      </c>
      <c r="O14" s="139">
        <f>COUNTIF($P$15:$Q$114,"中学女子中学200m")</f>
        <v>0</v>
      </c>
      <c r="P14" s="129"/>
      <c r="Q14" s="129"/>
      <c r="R14" s="106"/>
      <c r="S14" s="118">
        <v>3</v>
      </c>
      <c r="T14" s="116"/>
      <c r="U14" s="114" t="s">
        <v>118</v>
      </c>
      <c r="V14" s="114" t="s">
        <v>67</v>
      </c>
      <c r="W14" s="114" t="s">
        <v>124</v>
      </c>
      <c r="X14" s="114" t="s">
        <v>124</v>
      </c>
    </row>
    <row r="15" spans="1:24" ht="27" customHeight="1" x14ac:dyDescent="0.15">
      <c r="A15" s="40">
        <f>COUNTA(E15,E17,E19,E21,E23,E25,E27,E29,E31,E33)</f>
        <v>0</v>
      </c>
      <c r="B15" s="145">
        <v>1</v>
      </c>
      <c r="C15" s="146"/>
      <c r="D15" s="146"/>
      <c r="E15" s="60"/>
      <c r="F15" s="187"/>
      <c r="G15" s="102"/>
      <c r="H15" s="102"/>
      <c r="I15" s="92"/>
      <c r="K15" s="67" t="s">
        <v>73</v>
      </c>
      <c r="L15" s="80" t="s">
        <v>66</v>
      </c>
      <c r="M15" s="85" t="s">
        <v>66</v>
      </c>
      <c r="N15" s="133">
        <f>COUNTIF($P$15:$Q$114,"中学男子中学400m")</f>
        <v>0</v>
      </c>
      <c r="O15" s="139">
        <f>COUNTIF($P$15:$Q$114,"中学女子中学400m")</f>
        <v>0</v>
      </c>
      <c r="P15" s="129" t="str">
        <f>C15&amp;G15</f>
        <v/>
      </c>
      <c r="Q15" s="129" t="str">
        <f>C15&amp;H15</f>
        <v/>
      </c>
      <c r="R15" s="106"/>
      <c r="S15" s="118"/>
      <c r="T15" s="116"/>
      <c r="U15" s="114" t="s">
        <v>97</v>
      </c>
      <c r="V15" s="114" t="s">
        <v>119</v>
      </c>
      <c r="W15" s="114" t="s">
        <v>73</v>
      </c>
      <c r="X15" s="114" t="s">
        <v>73</v>
      </c>
    </row>
    <row r="16" spans="1:24" ht="27" customHeight="1" x14ac:dyDescent="0.15">
      <c r="A16" s="62">
        <f>COUNTA(G15:I15,G17:I17,G19:I19,G21:I21,G23:I23,G25:I25,G27:I27,G29:I29,G31:I31,G33:I33)</f>
        <v>0</v>
      </c>
      <c r="B16" s="145"/>
      <c r="C16" s="146"/>
      <c r="D16" s="146"/>
      <c r="E16" s="60"/>
      <c r="F16" s="188"/>
      <c r="G16" s="102"/>
      <c r="H16" s="102"/>
      <c r="I16" s="92"/>
      <c r="K16" s="67" t="s">
        <v>84</v>
      </c>
      <c r="L16" s="80" t="s">
        <v>66</v>
      </c>
      <c r="M16" s="85" t="s">
        <v>66</v>
      </c>
      <c r="N16" s="133">
        <f>COUNTIF($P$15:$Q$114,"中学男子中学800m")</f>
        <v>0</v>
      </c>
      <c r="O16" s="139">
        <f>COUNTIF($P$15:$Q$114,"中学女子中学800m")</f>
        <v>0</v>
      </c>
      <c r="P16" s="129"/>
      <c r="Q16" s="129"/>
      <c r="R16" s="106"/>
      <c r="S16" s="118"/>
      <c r="T16" s="116"/>
      <c r="U16" s="114" t="s">
        <v>69</v>
      </c>
      <c r="V16" s="114" t="s">
        <v>98</v>
      </c>
      <c r="W16" s="114" t="s">
        <v>84</v>
      </c>
      <c r="X16" s="114" t="s">
        <v>84</v>
      </c>
    </row>
    <row r="17" spans="2:24" ht="27" customHeight="1" x14ac:dyDescent="0.15">
      <c r="B17" s="145">
        <v>2</v>
      </c>
      <c r="C17" s="146"/>
      <c r="D17" s="146"/>
      <c r="E17" s="60"/>
      <c r="F17" s="187"/>
      <c r="G17" s="102"/>
      <c r="H17" s="102"/>
      <c r="I17" s="92"/>
      <c r="K17" s="67" t="s">
        <v>74</v>
      </c>
      <c r="L17" s="80" t="s">
        <v>66</v>
      </c>
      <c r="M17" s="85" t="s">
        <v>66</v>
      </c>
      <c r="N17" s="133">
        <f>COUNTIF($P$15:$Q$114,"中学男子中学1500m")</f>
        <v>0</v>
      </c>
      <c r="O17" s="139">
        <f>COUNTIF($P$15:$Q$114,"中学女子中学1500m")</f>
        <v>0</v>
      </c>
      <c r="P17" s="129" t="str">
        <f>C17&amp;G17</f>
        <v/>
      </c>
      <c r="Q17" s="129" t="str">
        <f>C17&amp;H17</f>
        <v/>
      </c>
      <c r="R17" s="106"/>
      <c r="S17" s="118"/>
      <c r="T17" s="116"/>
      <c r="U17" s="114" t="s">
        <v>96</v>
      </c>
      <c r="V17" s="114" t="s">
        <v>69</v>
      </c>
      <c r="W17" s="114" t="s">
        <v>74</v>
      </c>
      <c r="X17" s="114" t="s">
        <v>74</v>
      </c>
    </row>
    <row r="18" spans="2:24" ht="27" customHeight="1" x14ac:dyDescent="0.15">
      <c r="B18" s="145"/>
      <c r="C18" s="146"/>
      <c r="D18" s="146"/>
      <c r="E18" s="60"/>
      <c r="F18" s="188"/>
      <c r="G18" s="102"/>
      <c r="H18" s="102"/>
      <c r="I18" s="92"/>
      <c r="K18" s="67" t="s">
        <v>67</v>
      </c>
      <c r="L18" s="83" t="s">
        <v>85</v>
      </c>
      <c r="M18" s="85" t="s">
        <v>66</v>
      </c>
      <c r="N18" s="142"/>
      <c r="O18" s="139">
        <f>COUNTIF($P$15:$Q$114,"女子3000m")</f>
        <v>0</v>
      </c>
      <c r="P18" s="129"/>
      <c r="Q18" s="129"/>
      <c r="R18" s="106"/>
      <c r="S18" s="118"/>
      <c r="T18" s="116"/>
      <c r="V18" s="114" t="s">
        <v>96</v>
      </c>
      <c r="W18" s="114" t="s">
        <v>75</v>
      </c>
      <c r="X18" s="114" t="s">
        <v>92</v>
      </c>
    </row>
    <row r="19" spans="2:24" ht="27" customHeight="1" x14ac:dyDescent="0.15">
      <c r="B19" s="145">
        <v>3</v>
      </c>
      <c r="C19" s="146"/>
      <c r="D19" s="146"/>
      <c r="E19" s="60"/>
      <c r="F19" s="187"/>
      <c r="G19" s="102"/>
      <c r="H19" s="102"/>
      <c r="I19" s="92"/>
      <c r="K19" s="67" t="s">
        <v>75</v>
      </c>
      <c r="L19" s="80" t="s">
        <v>66</v>
      </c>
      <c r="M19" s="86" t="s">
        <v>85</v>
      </c>
      <c r="N19" s="133">
        <f>COUNTIF($P$15:$Q$114,"中学男子中学3000m")</f>
        <v>0</v>
      </c>
      <c r="O19" s="141"/>
      <c r="P19" s="129" t="str">
        <f>C19&amp;G19</f>
        <v/>
      </c>
      <c r="Q19" s="129" t="str">
        <f>C19&amp;H19</f>
        <v/>
      </c>
      <c r="R19" s="106"/>
      <c r="S19" s="118"/>
      <c r="T19" s="116"/>
      <c r="W19" s="114" t="s">
        <v>91</v>
      </c>
      <c r="X19" s="114" t="s">
        <v>78</v>
      </c>
    </row>
    <row r="20" spans="2:24" ht="27" customHeight="1" x14ac:dyDescent="0.15">
      <c r="B20" s="145"/>
      <c r="C20" s="146"/>
      <c r="D20" s="146"/>
      <c r="E20" s="60"/>
      <c r="F20" s="188"/>
      <c r="G20" s="102"/>
      <c r="H20" s="102"/>
      <c r="I20" s="92"/>
      <c r="K20" s="67" t="s">
        <v>114</v>
      </c>
      <c r="L20" s="83" t="s">
        <v>85</v>
      </c>
      <c r="M20" s="85" t="s">
        <v>115</v>
      </c>
      <c r="N20" s="142"/>
      <c r="O20" s="139">
        <f>COUNTIF($P$15:$Q$114,"女子100mH(0.838m)")</f>
        <v>0</v>
      </c>
      <c r="P20" s="129"/>
      <c r="Q20" s="129"/>
      <c r="R20" s="106"/>
      <c r="S20" s="118"/>
      <c r="T20" s="116"/>
      <c r="W20" s="114" t="s">
        <v>78</v>
      </c>
      <c r="X20" s="114" t="s">
        <v>79</v>
      </c>
    </row>
    <row r="21" spans="2:24" ht="27" customHeight="1" x14ac:dyDescent="0.15">
      <c r="B21" s="145">
        <v>4</v>
      </c>
      <c r="C21" s="146"/>
      <c r="D21" s="146"/>
      <c r="E21" s="60"/>
      <c r="F21" s="187"/>
      <c r="G21" s="102"/>
      <c r="H21" s="102"/>
      <c r="I21" s="92"/>
      <c r="K21" s="67" t="s">
        <v>76</v>
      </c>
      <c r="L21" s="83" t="s">
        <v>85</v>
      </c>
      <c r="M21" s="85" t="s">
        <v>88</v>
      </c>
      <c r="N21" s="142"/>
      <c r="O21" s="139">
        <f>COUNTIF($P$15:$Q$114,"中学女子中学100mH(0.762m)")</f>
        <v>0</v>
      </c>
      <c r="P21" s="129" t="str">
        <f>C21&amp;G21</f>
        <v/>
      </c>
      <c r="Q21" s="129" t="str">
        <f>C21&amp;H21</f>
        <v/>
      </c>
      <c r="R21" s="106"/>
      <c r="S21" s="116"/>
      <c r="T21" s="116"/>
      <c r="W21" s="114" t="s">
        <v>79</v>
      </c>
      <c r="X21" s="114" t="s">
        <v>112</v>
      </c>
    </row>
    <row r="22" spans="2:24" ht="27" customHeight="1" x14ac:dyDescent="0.15">
      <c r="B22" s="145"/>
      <c r="C22" s="146"/>
      <c r="D22" s="146"/>
      <c r="E22" s="60"/>
      <c r="F22" s="188"/>
      <c r="G22" s="102"/>
      <c r="H22" s="102"/>
      <c r="I22" s="92"/>
      <c r="K22" s="67" t="s">
        <v>116</v>
      </c>
      <c r="L22" s="81" t="s">
        <v>117</v>
      </c>
      <c r="M22" s="86" t="s">
        <v>85</v>
      </c>
      <c r="N22" s="133">
        <f>COUNTIF($P$15:$Q$114,"男子110mH(1.067m)")</f>
        <v>0</v>
      </c>
      <c r="O22" s="141"/>
      <c r="P22" s="129"/>
      <c r="Q22" s="129"/>
      <c r="R22" s="106"/>
      <c r="S22" s="119"/>
      <c r="T22" s="116"/>
      <c r="W22" s="114" t="s">
        <v>93</v>
      </c>
      <c r="X22" s="114" t="s">
        <v>120</v>
      </c>
    </row>
    <row r="23" spans="2:24" ht="27" customHeight="1" x14ac:dyDescent="0.15">
      <c r="B23" s="145">
        <v>5</v>
      </c>
      <c r="C23" s="146"/>
      <c r="D23" s="146"/>
      <c r="E23" s="60"/>
      <c r="F23" s="187"/>
      <c r="G23" s="102"/>
      <c r="H23" s="102"/>
      <c r="I23" s="92"/>
      <c r="K23" s="67" t="s">
        <v>77</v>
      </c>
      <c r="L23" s="81" t="s">
        <v>87</v>
      </c>
      <c r="M23" s="86" t="s">
        <v>85</v>
      </c>
      <c r="N23" s="133">
        <f>COUNTIF($P$15:$Q$114,"中学男子中学110mH(0.914m)")</f>
        <v>0</v>
      </c>
      <c r="O23" s="141"/>
      <c r="P23" s="129" t="str">
        <f>C23&amp;G23</f>
        <v/>
      </c>
      <c r="Q23" s="129" t="str">
        <f>C23&amp;H23</f>
        <v/>
      </c>
      <c r="R23" s="106"/>
      <c r="S23" s="116"/>
      <c r="T23" s="116"/>
      <c r="W23" s="114" t="s">
        <v>123</v>
      </c>
      <c r="X23" s="114" t="s">
        <v>99</v>
      </c>
    </row>
    <row r="24" spans="2:24" ht="27" customHeight="1" x14ac:dyDescent="0.15">
      <c r="B24" s="145"/>
      <c r="C24" s="146"/>
      <c r="D24" s="146"/>
      <c r="E24" s="60"/>
      <c r="F24" s="188"/>
      <c r="G24" s="102"/>
      <c r="H24" s="102"/>
      <c r="I24" s="92"/>
      <c r="K24" s="67" t="s">
        <v>68</v>
      </c>
      <c r="L24" s="81" t="s">
        <v>87</v>
      </c>
      <c r="M24" s="85" t="s">
        <v>88</v>
      </c>
      <c r="N24" s="133">
        <f>COUNTIF($P$15:$Q$114,"男子400mH(0.914m)")</f>
        <v>0</v>
      </c>
      <c r="O24" s="139">
        <f>COUNTIF($P$15:$Q$114,"女子400mH(0.762m)")</f>
        <v>0</v>
      </c>
      <c r="P24" s="129"/>
      <c r="Q24" s="129"/>
      <c r="R24" s="106"/>
      <c r="S24" s="116"/>
      <c r="T24" s="116"/>
      <c r="W24" s="114" t="s">
        <v>99</v>
      </c>
    </row>
    <row r="25" spans="2:24" ht="27" customHeight="1" x14ac:dyDescent="0.15">
      <c r="B25" s="145">
        <v>6</v>
      </c>
      <c r="C25" s="146"/>
      <c r="D25" s="146"/>
      <c r="E25" s="60"/>
      <c r="F25" s="187"/>
      <c r="G25" s="102"/>
      <c r="H25" s="102"/>
      <c r="I25" s="92"/>
      <c r="K25" s="67" t="s">
        <v>78</v>
      </c>
      <c r="L25" s="80" t="s">
        <v>66</v>
      </c>
      <c r="M25" s="85" t="s">
        <v>66</v>
      </c>
      <c r="N25" s="133">
        <f>COUNTIF($P$15:$Q$114,"中学男子中学走高跳")</f>
        <v>0</v>
      </c>
      <c r="O25" s="139">
        <f>COUNTIF($P$15:$Q$114,"中学女子中学走高跳")</f>
        <v>0</v>
      </c>
      <c r="P25" s="129" t="str">
        <f>C25&amp;G25</f>
        <v/>
      </c>
      <c r="Q25" s="129" t="str">
        <f>C25&amp;H25</f>
        <v/>
      </c>
      <c r="R25" s="40"/>
      <c r="S25" s="114"/>
    </row>
    <row r="26" spans="2:24" ht="27" customHeight="1" x14ac:dyDescent="0.15">
      <c r="B26" s="145"/>
      <c r="C26" s="146"/>
      <c r="D26" s="146"/>
      <c r="E26" s="60"/>
      <c r="F26" s="188"/>
      <c r="G26" s="102"/>
      <c r="H26" s="102"/>
      <c r="I26" s="92"/>
      <c r="K26" s="67" t="s">
        <v>69</v>
      </c>
      <c r="L26" s="80" t="s">
        <v>66</v>
      </c>
      <c r="M26" s="85" t="s">
        <v>66</v>
      </c>
      <c r="N26" s="133">
        <f>COUNTIF($P$15:$Q$114,"男子棒高跳")</f>
        <v>0</v>
      </c>
      <c r="O26" s="139">
        <f>COUNTIF($P$15:$Q$114,"女子棒高跳")</f>
        <v>0</v>
      </c>
      <c r="P26" s="130"/>
      <c r="Q26" s="130"/>
      <c r="R26" s="40"/>
      <c r="S26" s="114"/>
    </row>
    <row r="27" spans="2:24" ht="27" customHeight="1" x14ac:dyDescent="0.15">
      <c r="B27" s="145">
        <v>7</v>
      </c>
      <c r="C27" s="146"/>
      <c r="D27" s="146"/>
      <c r="E27" s="60"/>
      <c r="F27" s="187"/>
      <c r="G27" s="102"/>
      <c r="H27" s="102"/>
      <c r="I27" s="92"/>
      <c r="K27" s="67" t="s">
        <v>79</v>
      </c>
      <c r="L27" s="80" t="s">
        <v>66</v>
      </c>
      <c r="M27" s="85" t="s">
        <v>66</v>
      </c>
      <c r="N27" s="133">
        <f>COUNTIF($P$15:$Q$114,"中学男子中学走幅跳")</f>
        <v>0</v>
      </c>
      <c r="O27" s="139">
        <f>COUNTIF($P$15:$Q$114,"中学女子中学走幅跳")</f>
        <v>0</v>
      </c>
      <c r="P27" s="129" t="str">
        <f>C27&amp;G27</f>
        <v/>
      </c>
      <c r="Q27" s="129" t="str">
        <f>C27&amp;H27</f>
        <v/>
      </c>
      <c r="R27" s="40"/>
    </row>
    <row r="28" spans="2:24" ht="27" customHeight="1" x14ac:dyDescent="0.15">
      <c r="B28" s="145"/>
      <c r="C28" s="146"/>
      <c r="D28" s="146"/>
      <c r="E28" s="60"/>
      <c r="F28" s="188"/>
      <c r="G28" s="102"/>
      <c r="H28" s="102"/>
      <c r="I28" s="92"/>
      <c r="K28" s="67" t="s">
        <v>96</v>
      </c>
      <c r="L28" s="80" t="s">
        <v>66</v>
      </c>
      <c r="M28" s="85" t="s">
        <v>66</v>
      </c>
      <c r="N28" s="133">
        <f>COUNTIF($P$15:$Q$114,"男子三段跳")</f>
        <v>0</v>
      </c>
      <c r="O28" s="139">
        <f>COUNTIF($P$15:$Q$114,"女子三段跳")</f>
        <v>0</v>
      </c>
      <c r="P28" s="130"/>
      <c r="Q28" s="130"/>
      <c r="R28" s="40"/>
    </row>
    <row r="29" spans="2:24" ht="27" customHeight="1" x14ac:dyDescent="0.15">
      <c r="B29" s="145">
        <v>8</v>
      </c>
      <c r="C29" s="146"/>
      <c r="D29" s="146"/>
      <c r="E29" s="60"/>
      <c r="F29" s="187"/>
      <c r="G29" s="102"/>
      <c r="H29" s="102"/>
      <c r="I29" s="92"/>
      <c r="K29" s="67" t="s">
        <v>80</v>
      </c>
      <c r="L29" s="80" t="s">
        <v>89</v>
      </c>
      <c r="M29" s="85" t="s">
        <v>128</v>
      </c>
      <c r="N29" s="133">
        <f>COUNTIF($P$15:$Q$114,"中学男子中学砲丸投(5.000kg)")</f>
        <v>0</v>
      </c>
      <c r="O29" s="139">
        <f>COUNTIF($P$15:$Q$114,"中学女子中学砲丸投(2.721kg)")</f>
        <v>0</v>
      </c>
      <c r="P29" s="129" t="str">
        <f>C29&amp;G29</f>
        <v/>
      </c>
      <c r="Q29" s="129" t="str">
        <f>C29&amp;H29</f>
        <v/>
      </c>
      <c r="R29" s="40"/>
    </row>
    <row r="30" spans="2:24" ht="27" customHeight="1" x14ac:dyDescent="0.15">
      <c r="B30" s="145"/>
      <c r="C30" s="146"/>
      <c r="D30" s="146"/>
      <c r="E30" s="60"/>
      <c r="F30" s="188"/>
      <c r="G30" s="102"/>
      <c r="H30" s="102"/>
      <c r="I30" s="92"/>
      <c r="K30" s="67" t="s">
        <v>81</v>
      </c>
      <c r="L30" s="80" t="s">
        <v>121</v>
      </c>
      <c r="M30" s="85" t="s">
        <v>122</v>
      </c>
      <c r="N30" s="133">
        <f>COUNTIF($P$15:$Q$114,"中学男子中学円盤投(1.500kg)")</f>
        <v>0</v>
      </c>
      <c r="O30" s="139">
        <f>COUNTIF($P$15:$Q$114,"中学女子中学円盤投(1.000kg)")</f>
        <v>0</v>
      </c>
      <c r="P30" s="130"/>
      <c r="Q30" s="130"/>
      <c r="R30" s="40"/>
    </row>
    <row r="31" spans="2:24" ht="27" customHeight="1" thickBot="1" x14ac:dyDescent="0.2">
      <c r="B31" s="145">
        <v>9</v>
      </c>
      <c r="C31" s="146"/>
      <c r="D31" s="146"/>
      <c r="E31" s="60"/>
      <c r="F31" s="187"/>
      <c r="G31" s="102"/>
      <c r="H31" s="102"/>
      <c r="I31" s="92"/>
      <c r="K31" s="68" t="s">
        <v>100</v>
      </c>
      <c r="L31" s="82" t="s">
        <v>90</v>
      </c>
      <c r="M31" s="87" t="s">
        <v>90</v>
      </c>
      <c r="N31" s="134">
        <f>COUNTIF($P$15:$Q$114,"中学男子中学ｼﾞｬﾍﾞﾘｯｸ(0.300kg)")</f>
        <v>0</v>
      </c>
      <c r="O31" s="140">
        <f>COUNTIF($P$15:$Q$114,"中学女子中学ｼﾞｬﾍﾞﾘｯｸ(0.300kg)")</f>
        <v>0</v>
      </c>
      <c r="P31" s="129" t="str">
        <f>C31&amp;G31</f>
        <v/>
      </c>
      <c r="Q31" s="129" t="str">
        <f>C31&amp;H31</f>
        <v/>
      </c>
      <c r="R31" s="40"/>
    </row>
    <row r="32" spans="2:24" ht="27" customHeight="1" x14ac:dyDescent="0.15">
      <c r="B32" s="145"/>
      <c r="C32" s="146"/>
      <c r="D32" s="146"/>
      <c r="E32" s="60"/>
      <c r="F32" s="188"/>
      <c r="G32" s="102"/>
      <c r="H32" s="102"/>
      <c r="I32" s="92"/>
      <c r="K32" s="79"/>
      <c r="L32"/>
      <c r="M32" s="79"/>
      <c r="O32" s="40"/>
      <c r="P32" s="130"/>
      <c r="Q32" s="130"/>
      <c r="R32" s="40"/>
    </row>
    <row r="33" spans="1:20" ht="27" customHeight="1" x14ac:dyDescent="0.15">
      <c r="B33" s="145">
        <v>10</v>
      </c>
      <c r="C33" s="146"/>
      <c r="D33" s="146"/>
      <c r="E33" s="60"/>
      <c r="F33" s="187"/>
      <c r="G33" s="102"/>
      <c r="H33" s="102"/>
      <c r="I33" s="92"/>
      <c r="K33" s="79"/>
      <c r="L33"/>
      <c r="M33" s="79"/>
      <c r="O33" s="40"/>
      <c r="P33" s="129" t="str">
        <f>C33&amp;G33</f>
        <v/>
      </c>
      <c r="Q33" s="129" t="str">
        <f>C33&amp;H33</f>
        <v/>
      </c>
      <c r="R33" s="40"/>
      <c r="S33" s="114"/>
    </row>
    <row r="34" spans="1:20" ht="27" customHeight="1" thickBot="1" x14ac:dyDescent="0.2">
      <c r="B34" s="147"/>
      <c r="C34" s="151"/>
      <c r="D34" s="148"/>
      <c r="E34" s="61"/>
      <c r="F34" s="193"/>
      <c r="G34" s="103"/>
      <c r="H34" s="103"/>
      <c r="I34" s="93"/>
      <c r="K34" s="1"/>
      <c r="L34"/>
      <c r="N34" s="40"/>
      <c r="O34" s="40"/>
      <c r="P34" s="130"/>
      <c r="Q34" s="130"/>
      <c r="R34" s="40"/>
      <c r="S34" s="114"/>
    </row>
    <row r="35" spans="1:20" ht="27" customHeight="1" x14ac:dyDescent="0.15">
      <c r="A35" s="40">
        <f>COUNTA(E35,E37,E39,E41,E43,E45,E47,E49,E51,E53)</f>
        <v>0</v>
      </c>
      <c r="B35" s="149">
        <v>11</v>
      </c>
      <c r="C35" s="150"/>
      <c r="D35" s="150"/>
      <c r="E35" s="88"/>
      <c r="F35" s="194"/>
      <c r="G35" s="102"/>
      <c r="H35" s="102"/>
      <c r="I35" s="91"/>
      <c r="K35" s="14"/>
      <c r="L35" s="16"/>
      <c r="M35" s="16"/>
      <c r="N35" s="108"/>
      <c r="O35" s="109"/>
      <c r="P35" s="129" t="str">
        <f>C35&amp;G35</f>
        <v/>
      </c>
      <c r="Q35" s="129" t="str">
        <f>C35&amp;H35</f>
        <v/>
      </c>
      <c r="R35" s="109"/>
      <c r="S35" s="114"/>
    </row>
    <row r="36" spans="1:20" ht="27" customHeight="1" x14ac:dyDescent="0.15">
      <c r="A36" s="62">
        <f>COUNTA(G35:I35,G37:I37,G39:I39,G41:I41,G43:I43,G45:I45,G47:I47,G49:I49,G51:I51,G53:I53)</f>
        <v>0</v>
      </c>
      <c r="B36" s="145"/>
      <c r="C36" s="146"/>
      <c r="D36" s="146"/>
      <c r="E36" s="60"/>
      <c r="F36" s="188"/>
      <c r="G36" s="102"/>
      <c r="H36" s="102"/>
      <c r="I36" s="92"/>
      <c r="K36" s="14"/>
      <c r="L36" s="15"/>
      <c r="M36" s="16"/>
      <c r="N36" s="108"/>
      <c r="O36" s="109"/>
      <c r="P36" s="129"/>
      <c r="Q36" s="129"/>
      <c r="R36" s="109"/>
      <c r="S36" s="114"/>
    </row>
    <row r="37" spans="1:20" ht="27" customHeight="1" x14ac:dyDescent="0.15">
      <c r="B37" s="145">
        <v>12</v>
      </c>
      <c r="C37" s="146"/>
      <c r="D37" s="146"/>
      <c r="E37" s="60"/>
      <c r="F37" s="187"/>
      <c r="G37" s="102"/>
      <c r="H37" s="102"/>
      <c r="I37" s="92"/>
      <c r="K37" s="14"/>
      <c r="L37" s="16"/>
      <c r="M37" s="16"/>
      <c r="N37" s="110"/>
      <c r="O37" s="109"/>
      <c r="P37" s="129" t="str">
        <f>C37&amp;G37</f>
        <v/>
      </c>
      <c r="Q37" s="129" t="str">
        <f>C37&amp;H37</f>
        <v/>
      </c>
      <c r="R37" s="109"/>
      <c r="S37" s="114"/>
    </row>
    <row r="38" spans="1:20" ht="27" customHeight="1" x14ac:dyDescent="0.15">
      <c r="B38" s="145"/>
      <c r="C38" s="146"/>
      <c r="D38" s="146"/>
      <c r="E38" s="60"/>
      <c r="F38" s="188"/>
      <c r="G38" s="102"/>
      <c r="H38" s="102"/>
      <c r="I38" s="92"/>
      <c r="K38" s="14"/>
      <c r="L38" s="16"/>
      <c r="M38" s="16"/>
      <c r="N38" s="108"/>
      <c r="O38" s="109"/>
      <c r="P38" s="129"/>
      <c r="Q38" s="129"/>
      <c r="R38" s="109"/>
      <c r="S38" s="114"/>
    </row>
    <row r="39" spans="1:20" ht="27" customHeight="1" x14ac:dyDescent="0.15">
      <c r="B39" s="145">
        <v>13</v>
      </c>
      <c r="C39" s="146"/>
      <c r="D39" s="146"/>
      <c r="E39" s="60"/>
      <c r="F39" s="187"/>
      <c r="G39" s="102"/>
      <c r="H39" s="102"/>
      <c r="I39" s="92"/>
      <c r="K39" s="14"/>
      <c r="L39" s="15"/>
      <c r="M39" s="16"/>
      <c r="N39" s="108"/>
      <c r="O39" s="109"/>
      <c r="P39" s="129" t="str">
        <f>C39&amp;G39</f>
        <v/>
      </c>
      <c r="Q39" s="129" t="str">
        <f>C39&amp;H39</f>
        <v/>
      </c>
      <c r="R39" s="109"/>
      <c r="S39" s="114"/>
    </row>
    <row r="40" spans="1:20" ht="27" customHeight="1" x14ac:dyDescent="0.15">
      <c r="B40" s="145"/>
      <c r="C40" s="146"/>
      <c r="D40" s="146"/>
      <c r="E40" s="60"/>
      <c r="F40" s="188"/>
      <c r="G40" s="102"/>
      <c r="H40" s="102"/>
      <c r="I40" s="92"/>
      <c r="K40" s="14"/>
      <c r="L40" s="15"/>
      <c r="M40" s="16"/>
      <c r="N40" s="108"/>
      <c r="O40" s="108"/>
      <c r="P40" s="129"/>
      <c r="Q40" s="129"/>
      <c r="R40" s="108"/>
      <c r="S40" s="120"/>
      <c r="T40" s="121"/>
    </row>
    <row r="41" spans="1:20" ht="27" customHeight="1" x14ac:dyDescent="0.15">
      <c r="B41" s="145">
        <v>14</v>
      </c>
      <c r="C41" s="146"/>
      <c r="D41" s="146"/>
      <c r="E41" s="60"/>
      <c r="F41" s="187"/>
      <c r="G41" s="102"/>
      <c r="H41" s="102"/>
      <c r="I41" s="92"/>
      <c r="K41" s="17"/>
      <c r="L41" s="15"/>
      <c r="M41" s="16"/>
      <c r="N41" s="108"/>
      <c r="O41" s="110"/>
      <c r="P41" s="129" t="str">
        <f>C41&amp;G41</f>
        <v/>
      </c>
      <c r="Q41" s="129" t="str">
        <f>C41&amp;H41</f>
        <v/>
      </c>
      <c r="R41" s="110"/>
      <c r="S41" s="120"/>
      <c r="T41" s="121"/>
    </row>
    <row r="42" spans="1:20" ht="27" customHeight="1" x14ac:dyDescent="0.15">
      <c r="B42" s="145"/>
      <c r="C42" s="146"/>
      <c r="D42" s="146"/>
      <c r="E42" s="60"/>
      <c r="F42" s="188"/>
      <c r="G42" s="102"/>
      <c r="H42" s="102"/>
      <c r="I42" s="92"/>
      <c r="K42" s="14"/>
      <c r="L42" s="15"/>
      <c r="M42" s="16"/>
      <c r="N42" s="108"/>
      <c r="O42" s="110"/>
      <c r="P42" s="129"/>
      <c r="Q42" s="129"/>
      <c r="R42" s="110"/>
      <c r="S42" s="120"/>
      <c r="T42" s="121"/>
    </row>
    <row r="43" spans="1:20" ht="27" customHeight="1" x14ac:dyDescent="0.15">
      <c r="B43" s="145">
        <v>15</v>
      </c>
      <c r="C43" s="146"/>
      <c r="D43" s="146"/>
      <c r="E43" s="60"/>
      <c r="F43" s="187"/>
      <c r="G43" s="102"/>
      <c r="H43" s="102"/>
      <c r="I43" s="92"/>
      <c r="K43" s="14"/>
      <c r="L43" s="16"/>
      <c r="M43" s="16"/>
      <c r="N43" s="108"/>
      <c r="O43" s="108"/>
      <c r="P43" s="129" t="str">
        <f>C43&amp;G43</f>
        <v/>
      </c>
      <c r="Q43" s="129" t="str">
        <f>C43&amp;H43</f>
        <v/>
      </c>
      <c r="R43" s="108"/>
      <c r="S43" s="120"/>
      <c r="T43" s="121"/>
    </row>
    <row r="44" spans="1:20" ht="27" customHeight="1" x14ac:dyDescent="0.15">
      <c r="B44" s="145"/>
      <c r="C44" s="146"/>
      <c r="D44" s="146"/>
      <c r="E44" s="60"/>
      <c r="F44" s="188"/>
      <c r="G44" s="102"/>
      <c r="H44" s="102"/>
      <c r="I44" s="92"/>
      <c r="K44" s="14"/>
      <c r="L44" s="15"/>
      <c r="M44" s="16"/>
      <c r="N44" s="108"/>
      <c r="O44" s="108"/>
      <c r="P44" s="129"/>
      <c r="Q44" s="129"/>
      <c r="R44" s="108"/>
      <c r="S44" s="120"/>
      <c r="T44" s="121"/>
    </row>
    <row r="45" spans="1:20" ht="27" customHeight="1" x14ac:dyDescent="0.15">
      <c r="B45" s="145">
        <v>16</v>
      </c>
      <c r="C45" s="146"/>
      <c r="D45" s="146"/>
      <c r="E45" s="60"/>
      <c r="F45" s="187"/>
      <c r="G45" s="102"/>
      <c r="H45" s="102"/>
      <c r="I45" s="92"/>
      <c r="K45" s="14"/>
      <c r="L45" s="15"/>
      <c r="M45" s="16"/>
      <c r="N45" s="108"/>
      <c r="O45" s="110"/>
      <c r="P45" s="129" t="str">
        <f>C45&amp;G45</f>
        <v/>
      </c>
      <c r="Q45" s="129" t="str">
        <f>C45&amp;H45</f>
        <v/>
      </c>
      <c r="R45" s="110"/>
      <c r="S45" s="120"/>
      <c r="T45" s="121"/>
    </row>
    <row r="46" spans="1:20" ht="27" customHeight="1" x14ac:dyDescent="0.15">
      <c r="B46" s="145"/>
      <c r="C46" s="146"/>
      <c r="D46" s="146"/>
      <c r="E46" s="60"/>
      <c r="F46" s="188"/>
      <c r="G46" s="102"/>
      <c r="H46" s="102"/>
      <c r="I46" s="92"/>
      <c r="K46" s="14"/>
      <c r="L46" s="15"/>
      <c r="M46" s="16"/>
      <c r="N46" s="108"/>
      <c r="O46" s="108"/>
      <c r="P46" s="130"/>
      <c r="Q46" s="130"/>
      <c r="R46" s="108"/>
      <c r="S46" s="120"/>
      <c r="T46" s="121"/>
    </row>
    <row r="47" spans="1:20" ht="27" customHeight="1" x14ac:dyDescent="0.15">
      <c r="B47" s="145">
        <v>17</v>
      </c>
      <c r="C47" s="146"/>
      <c r="D47" s="146"/>
      <c r="E47" s="60"/>
      <c r="F47" s="187"/>
      <c r="G47" s="102"/>
      <c r="H47" s="102"/>
      <c r="I47" s="92"/>
      <c r="K47" s="14"/>
      <c r="L47" s="15"/>
      <c r="M47" s="16"/>
      <c r="N47" s="108"/>
      <c r="O47" s="110"/>
      <c r="P47" s="129" t="str">
        <f>C47&amp;G47</f>
        <v/>
      </c>
      <c r="Q47" s="129" t="str">
        <f>C47&amp;H47</f>
        <v/>
      </c>
      <c r="R47" s="110"/>
      <c r="S47" s="120"/>
      <c r="T47" s="121"/>
    </row>
    <row r="48" spans="1:20" ht="27" customHeight="1" x14ac:dyDescent="0.15">
      <c r="B48" s="145"/>
      <c r="C48" s="146"/>
      <c r="D48" s="146"/>
      <c r="E48" s="60"/>
      <c r="F48" s="188"/>
      <c r="G48" s="102"/>
      <c r="H48" s="102"/>
      <c r="I48" s="92"/>
      <c r="K48" s="14"/>
      <c r="L48" s="15"/>
      <c r="M48" s="16"/>
      <c r="N48" s="108"/>
      <c r="O48" s="108"/>
      <c r="P48" s="130"/>
      <c r="Q48" s="130"/>
      <c r="R48" s="108"/>
      <c r="S48" s="120"/>
      <c r="T48" s="121"/>
    </row>
    <row r="49" spans="1:20" ht="27" customHeight="1" x14ac:dyDescent="0.15">
      <c r="B49" s="145">
        <v>18</v>
      </c>
      <c r="C49" s="146"/>
      <c r="D49" s="146"/>
      <c r="E49" s="60"/>
      <c r="F49" s="187"/>
      <c r="G49" s="102"/>
      <c r="H49" s="102"/>
      <c r="I49" s="92"/>
      <c r="K49" s="14"/>
      <c r="L49" s="15"/>
      <c r="M49" s="15"/>
      <c r="N49" s="108"/>
      <c r="O49" s="110"/>
      <c r="P49" s="129" t="str">
        <f>C49&amp;G49</f>
        <v/>
      </c>
      <c r="Q49" s="129" t="str">
        <f>C49&amp;H49</f>
        <v/>
      </c>
      <c r="R49" s="110"/>
      <c r="S49" s="120"/>
      <c r="T49" s="121"/>
    </row>
    <row r="50" spans="1:20" ht="27" customHeight="1" x14ac:dyDescent="0.15">
      <c r="B50" s="145"/>
      <c r="C50" s="146"/>
      <c r="D50" s="146"/>
      <c r="E50" s="60"/>
      <c r="F50" s="188"/>
      <c r="G50" s="102"/>
      <c r="H50" s="102"/>
      <c r="I50" s="92"/>
      <c r="K50" s="14"/>
      <c r="L50" s="15"/>
      <c r="M50" s="15"/>
      <c r="N50" s="110"/>
      <c r="O50" s="110"/>
      <c r="P50" s="130"/>
      <c r="Q50" s="130"/>
      <c r="R50" s="110"/>
      <c r="S50" s="120"/>
      <c r="T50" s="121"/>
    </row>
    <row r="51" spans="1:20" ht="27" customHeight="1" x14ac:dyDescent="0.15">
      <c r="B51" s="145">
        <v>19</v>
      </c>
      <c r="C51" s="146"/>
      <c r="D51" s="146"/>
      <c r="E51" s="60"/>
      <c r="F51" s="187"/>
      <c r="G51" s="102"/>
      <c r="H51" s="102"/>
      <c r="I51" s="92"/>
      <c r="K51" s="14"/>
      <c r="L51" s="15"/>
      <c r="M51" s="16"/>
      <c r="N51" s="108"/>
      <c r="O51" s="110"/>
      <c r="P51" s="129" t="str">
        <f>C51&amp;G51</f>
        <v/>
      </c>
      <c r="Q51" s="129" t="str">
        <f>C51&amp;H51</f>
        <v/>
      </c>
      <c r="R51" s="110"/>
      <c r="S51" s="120"/>
      <c r="T51" s="121"/>
    </row>
    <row r="52" spans="1:20" ht="27" customHeight="1" x14ac:dyDescent="0.15">
      <c r="B52" s="145"/>
      <c r="C52" s="146"/>
      <c r="D52" s="146"/>
      <c r="E52" s="60"/>
      <c r="F52" s="188"/>
      <c r="G52" s="102"/>
      <c r="H52" s="102"/>
      <c r="I52" s="92"/>
      <c r="K52" s="14"/>
      <c r="L52" s="15"/>
      <c r="M52" s="16"/>
      <c r="N52" s="108"/>
      <c r="O52" s="110"/>
      <c r="P52" s="130"/>
      <c r="Q52" s="130"/>
      <c r="R52" s="110"/>
      <c r="S52" s="120"/>
      <c r="T52" s="121"/>
    </row>
    <row r="53" spans="1:20" ht="27" customHeight="1" x14ac:dyDescent="0.15">
      <c r="B53" s="145">
        <v>20</v>
      </c>
      <c r="C53" s="146"/>
      <c r="D53" s="146"/>
      <c r="E53" s="60"/>
      <c r="F53" s="187"/>
      <c r="G53" s="102"/>
      <c r="H53" s="102"/>
      <c r="I53" s="92"/>
      <c r="K53" s="14"/>
      <c r="L53" s="16"/>
      <c r="M53" s="16"/>
      <c r="N53" s="108"/>
      <c r="O53" s="110"/>
      <c r="P53" s="129" t="str">
        <f>C53&amp;G53</f>
        <v/>
      </c>
      <c r="Q53" s="129" t="str">
        <f>C53&amp;H53</f>
        <v/>
      </c>
      <c r="R53" s="110"/>
      <c r="S53" s="120"/>
      <c r="T53" s="121"/>
    </row>
    <row r="54" spans="1:20" ht="27" customHeight="1" thickBot="1" x14ac:dyDescent="0.2">
      <c r="B54" s="147"/>
      <c r="C54" s="151"/>
      <c r="D54" s="148"/>
      <c r="E54" s="61"/>
      <c r="F54" s="193"/>
      <c r="G54" s="103"/>
      <c r="H54" s="103"/>
      <c r="I54" s="93"/>
      <c r="K54" s="14"/>
      <c r="L54" s="15"/>
      <c r="M54" s="16"/>
      <c r="N54" s="108"/>
      <c r="O54" s="110"/>
      <c r="P54" s="130"/>
      <c r="Q54" s="130"/>
      <c r="R54" s="110"/>
      <c r="S54" s="120"/>
      <c r="T54" s="121"/>
    </row>
    <row r="55" spans="1:20" ht="27" customHeight="1" x14ac:dyDescent="0.15">
      <c r="A55" s="40">
        <f>COUNTA(E55,E57,E59,E61,E63,E65,E67,E69,E71,E73)</f>
        <v>0</v>
      </c>
      <c r="B55" s="149">
        <v>21</v>
      </c>
      <c r="C55" s="150"/>
      <c r="D55" s="150"/>
      <c r="E55" s="88"/>
      <c r="F55" s="194"/>
      <c r="G55" s="102"/>
      <c r="H55" s="102"/>
      <c r="I55" s="91"/>
      <c r="K55" s="14"/>
      <c r="L55" s="16"/>
      <c r="M55" s="16"/>
      <c r="N55" s="108"/>
      <c r="O55" s="110"/>
      <c r="P55" s="129" t="str">
        <f>C55&amp;G55</f>
        <v/>
      </c>
      <c r="Q55" s="129" t="str">
        <f>C55&amp;H55</f>
        <v/>
      </c>
      <c r="R55" s="110"/>
      <c r="S55" s="120"/>
      <c r="T55" s="121"/>
    </row>
    <row r="56" spans="1:20" ht="27" customHeight="1" x14ac:dyDescent="0.15">
      <c r="A56" s="62">
        <f>COUNTA(G55:I55,G57:I57,G59:I59,G61:I61,G63:I63,G65:I65,G67:I67,G69:I69,G71:I71,G73:I73)</f>
        <v>0</v>
      </c>
      <c r="B56" s="145"/>
      <c r="C56" s="146"/>
      <c r="D56" s="146"/>
      <c r="E56" s="60"/>
      <c r="F56" s="188"/>
      <c r="G56" s="102"/>
      <c r="H56" s="102"/>
      <c r="I56" s="92"/>
      <c r="K56" s="14"/>
      <c r="L56" s="15"/>
      <c r="M56" s="16"/>
      <c r="N56" s="108"/>
      <c r="O56" s="110"/>
      <c r="P56" s="129"/>
      <c r="Q56" s="129"/>
      <c r="R56" s="110"/>
      <c r="S56" s="120"/>
      <c r="T56" s="121"/>
    </row>
    <row r="57" spans="1:20" ht="27" customHeight="1" x14ac:dyDescent="0.15">
      <c r="B57" s="145">
        <v>22</v>
      </c>
      <c r="C57" s="146"/>
      <c r="D57" s="146"/>
      <c r="E57" s="60"/>
      <c r="F57" s="187"/>
      <c r="G57" s="102"/>
      <c r="H57" s="102"/>
      <c r="I57" s="92"/>
      <c r="K57" s="14"/>
      <c r="L57" s="16"/>
      <c r="M57" s="16"/>
      <c r="N57" s="108"/>
      <c r="O57" s="108"/>
      <c r="P57" s="129" t="str">
        <f>C57&amp;G57</f>
        <v/>
      </c>
      <c r="Q57" s="129" t="str">
        <f>C57&amp;H57</f>
        <v/>
      </c>
      <c r="R57" s="108"/>
      <c r="S57" s="122"/>
      <c r="T57" s="121"/>
    </row>
    <row r="58" spans="1:20" ht="27" customHeight="1" x14ac:dyDescent="0.15">
      <c r="B58" s="145"/>
      <c r="C58" s="146"/>
      <c r="D58" s="146"/>
      <c r="E58" s="60"/>
      <c r="F58" s="188"/>
      <c r="G58" s="102"/>
      <c r="H58" s="102"/>
      <c r="I58" s="92"/>
      <c r="K58" s="14"/>
      <c r="L58" s="16"/>
      <c r="M58" s="16"/>
      <c r="N58" s="110"/>
      <c r="O58" s="110"/>
      <c r="P58" s="129"/>
      <c r="Q58" s="129"/>
      <c r="R58" s="110"/>
      <c r="S58" s="120"/>
      <c r="T58" s="121"/>
    </row>
    <row r="59" spans="1:20" ht="27" customHeight="1" x14ac:dyDescent="0.15">
      <c r="B59" s="145">
        <v>23</v>
      </c>
      <c r="C59" s="146"/>
      <c r="D59" s="146"/>
      <c r="E59" s="60"/>
      <c r="F59" s="187"/>
      <c r="G59" s="102"/>
      <c r="H59" s="102"/>
      <c r="I59" s="92"/>
      <c r="K59" s="14"/>
      <c r="L59" s="15"/>
      <c r="M59" s="16"/>
      <c r="N59" s="108"/>
      <c r="O59" s="110"/>
      <c r="P59" s="129" t="str">
        <f>C59&amp;G59</f>
        <v/>
      </c>
      <c r="Q59" s="129" t="str">
        <f>C59&amp;H59</f>
        <v/>
      </c>
      <c r="R59" s="110"/>
      <c r="S59" s="120"/>
      <c r="T59" s="121"/>
    </row>
    <row r="60" spans="1:20" ht="27" customHeight="1" x14ac:dyDescent="0.15">
      <c r="B60" s="145"/>
      <c r="C60" s="146"/>
      <c r="D60" s="146"/>
      <c r="E60" s="60"/>
      <c r="F60" s="188"/>
      <c r="G60" s="102"/>
      <c r="H60" s="102"/>
      <c r="I60" s="92"/>
      <c r="K60" s="14"/>
      <c r="L60" s="15"/>
      <c r="M60" s="16"/>
      <c r="N60" s="108"/>
      <c r="O60" s="108"/>
      <c r="P60" s="129"/>
      <c r="Q60" s="129"/>
      <c r="R60" s="108"/>
      <c r="S60" s="120"/>
      <c r="T60" s="121"/>
    </row>
    <row r="61" spans="1:20" ht="27" customHeight="1" x14ac:dyDescent="0.15">
      <c r="B61" s="145">
        <v>24</v>
      </c>
      <c r="C61" s="146"/>
      <c r="D61" s="146"/>
      <c r="E61" s="60"/>
      <c r="F61" s="187"/>
      <c r="G61" s="102"/>
      <c r="H61" s="102"/>
      <c r="I61" s="92"/>
      <c r="K61" s="17"/>
      <c r="L61" s="15"/>
      <c r="M61" s="16"/>
      <c r="N61" s="108"/>
      <c r="O61" s="110"/>
      <c r="P61" s="129" t="str">
        <f>C61&amp;G61</f>
        <v/>
      </c>
      <c r="Q61" s="129" t="str">
        <f>C61&amp;H61</f>
        <v/>
      </c>
      <c r="R61" s="110"/>
      <c r="S61" s="120"/>
      <c r="T61" s="121"/>
    </row>
    <row r="62" spans="1:20" ht="27" customHeight="1" x14ac:dyDescent="0.15">
      <c r="B62" s="145"/>
      <c r="C62" s="146"/>
      <c r="D62" s="146"/>
      <c r="E62" s="60"/>
      <c r="F62" s="188"/>
      <c r="G62" s="102"/>
      <c r="H62" s="102"/>
      <c r="I62" s="92"/>
      <c r="K62" s="14"/>
      <c r="L62" s="15"/>
      <c r="M62" s="16"/>
      <c r="N62" s="108"/>
      <c r="O62" s="110"/>
      <c r="P62" s="129"/>
      <c r="Q62" s="129"/>
      <c r="R62" s="110"/>
      <c r="S62" s="120"/>
      <c r="T62" s="121"/>
    </row>
    <row r="63" spans="1:20" ht="27" customHeight="1" x14ac:dyDescent="0.15">
      <c r="B63" s="145">
        <v>25</v>
      </c>
      <c r="C63" s="146"/>
      <c r="D63" s="146"/>
      <c r="E63" s="60"/>
      <c r="F63" s="187"/>
      <c r="G63" s="102"/>
      <c r="H63" s="102"/>
      <c r="I63" s="92"/>
      <c r="K63" s="14"/>
      <c r="L63" s="16"/>
      <c r="M63" s="16"/>
      <c r="N63" s="108"/>
      <c r="O63" s="108"/>
      <c r="P63" s="129" t="str">
        <f>C63&amp;G63</f>
        <v/>
      </c>
      <c r="Q63" s="129" t="str">
        <f>C63&amp;H63</f>
        <v/>
      </c>
      <c r="R63" s="108"/>
      <c r="S63" s="120"/>
      <c r="T63" s="121"/>
    </row>
    <row r="64" spans="1:20" ht="27" customHeight="1" x14ac:dyDescent="0.15">
      <c r="B64" s="145"/>
      <c r="C64" s="146"/>
      <c r="D64" s="146"/>
      <c r="E64" s="60"/>
      <c r="F64" s="188"/>
      <c r="G64" s="102"/>
      <c r="H64" s="102"/>
      <c r="I64" s="92"/>
      <c r="K64" s="14"/>
      <c r="L64" s="15"/>
      <c r="M64" s="16"/>
      <c r="N64" s="108"/>
      <c r="O64" s="108"/>
      <c r="P64" s="129"/>
      <c r="Q64" s="129"/>
      <c r="R64" s="108"/>
      <c r="S64" s="120"/>
      <c r="T64" s="121"/>
    </row>
    <row r="65" spans="1:20" ht="27" customHeight="1" x14ac:dyDescent="0.15">
      <c r="B65" s="145">
        <v>26</v>
      </c>
      <c r="C65" s="146"/>
      <c r="D65" s="146"/>
      <c r="E65" s="60"/>
      <c r="F65" s="187"/>
      <c r="G65" s="102"/>
      <c r="H65" s="102"/>
      <c r="I65" s="92"/>
      <c r="K65" s="14"/>
      <c r="L65" s="15"/>
      <c r="M65" s="16"/>
      <c r="N65" s="108"/>
      <c r="O65" s="110"/>
      <c r="P65" s="129" t="str">
        <f>C65&amp;G65</f>
        <v/>
      </c>
      <c r="Q65" s="129" t="str">
        <f>C65&amp;H65</f>
        <v/>
      </c>
      <c r="R65" s="110"/>
      <c r="S65" s="120"/>
      <c r="T65" s="121"/>
    </row>
    <row r="66" spans="1:20" ht="27" customHeight="1" x14ac:dyDescent="0.15">
      <c r="B66" s="145"/>
      <c r="C66" s="146"/>
      <c r="D66" s="146"/>
      <c r="E66" s="60"/>
      <c r="F66" s="188"/>
      <c r="G66" s="102"/>
      <c r="H66" s="102"/>
      <c r="I66" s="92"/>
      <c r="K66" s="14"/>
      <c r="L66" s="15"/>
      <c r="M66" s="16"/>
      <c r="N66" s="108"/>
      <c r="O66" s="108"/>
      <c r="P66" s="130"/>
      <c r="Q66" s="130"/>
      <c r="R66" s="108"/>
      <c r="S66" s="120"/>
      <c r="T66" s="121"/>
    </row>
    <row r="67" spans="1:20" ht="27" customHeight="1" x14ac:dyDescent="0.15">
      <c r="B67" s="145">
        <v>27</v>
      </c>
      <c r="C67" s="146"/>
      <c r="D67" s="146"/>
      <c r="E67" s="60"/>
      <c r="F67" s="187"/>
      <c r="G67" s="102"/>
      <c r="H67" s="102"/>
      <c r="I67" s="92"/>
      <c r="K67" s="14"/>
      <c r="L67" s="15"/>
      <c r="M67" s="16"/>
      <c r="N67" s="108"/>
      <c r="O67" s="110"/>
      <c r="P67" s="129" t="str">
        <f>C67&amp;G67</f>
        <v/>
      </c>
      <c r="Q67" s="129" t="str">
        <f>C67&amp;H67</f>
        <v/>
      </c>
      <c r="R67" s="110"/>
      <c r="S67" s="120"/>
      <c r="T67" s="121"/>
    </row>
    <row r="68" spans="1:20" ht="27" customHeight="1" x14ac:dyDescent="0.15">
      <c r="B68" s="145"/>
      <c r="C68" s="146"/>
      <c r="D68" s="146"/>
      <c r="E68" s="60"/>
      <c r="F68" s="188"/>
      <c r="G68" s="102"/>
      <c r="H68" s="102"/>
      <c r="I68" s="92"/>
      <c r="K68" s="14"/>
      <c r="L68" s="15"/>
      <c r="M68" s="16"/>
      <c r="N68" s="108"/>
      <c r="O68" s="108"/>
      <c r="P68" s="130"/>
      <c r="Q68" s="130"/>
      <c r="R68" s="108"/>
      <c r="S68" s="120"/>
      <c r="T68" s="121"/>
    </row>
    <row r="69" spans="1:20" ht="27" customHeight="1" x14ac:dyDescent="0.15">
      <c r="B69" s="145">
        <v>28</v>
      </c>
      <c r="C69" s="146"/>
      <c r="D69" s="146"/>
      <c r="E69" s="60"/>
      <c r="F69" s="187"/>
      <c r="G69" s="102"/>
      <c r="H69" s="102"/>
      <c r="I69" s="92"/>
      <c r="K69" s="14"/>
      <c r="L69" s="15"/>
      <c r="M69" s="15"/>
      <c r="N69" s="108"/>
      <c r="O69" s="110"/>
      <c r="P69" s="129" t="str">
        <f>C69&amp;G69</f>
        <v/>
      </c>
      <c r="Q69" s="129" t="str">
        <f>C69&amp;H69</f>
        <v/>
      </c>
      <c r="R69" s="110"/>
      <c r="S69" s="120"/>
      <c r="T69" s="121"/>
    </row>
    <row r="70" spans="1:20" ht="27" customHeight="1" x14ac:dyDescent="0.15">
      <c r="B70" s="145"/>
      <c r="C70" s="146"/>
      <c r="D70" s="146"/>
      <c r="E70" s="60"/>
      <c r="F70" s="188"/>
      <c r="G70" s="102"/>
      <c r="H70" s="102"/>
      <c r="I70" s="92"/>
      <c r="K70" s="14"/>
      <c r="L70" s="15"/>
      <c r="M70" s="15"/>
      <c r="N70" s="110"/>
      <c r="O70" s="110"/>
      <c r="P70" s="130"/>
      <c r="Q70" s="130"/>
      <c r="R70" s="110"/>
      <c r="S70" s="120"/>
      <c r="T70" s="121"/>
    </row>
    <row r="71" spans="1:20" ht="27" customHeight="1" x14ac:dyDescent="0.15">
      <c r="B71" s="145">
        <v>29</v>
      </c>
      <c r="C71" s="146"/>
      <c r="D71" s="146"/>
      <c r="E71" s="60"/>
      <c r="F71" s="187"/>
      <c r="G71" s="102"/>
      <c r="H71" s="102"/>
      <c r="I71" s="92"/>
      <c r="K71" s="14"/>
      <c r="L71" s="15"/>
      <c r="M71" s="16"/>
      <c r="N71" s="108"/>
      <c r="O71" s="110"/>
      <c r="P71" s="129" t="str">
        <f>C71&amp;G71</f>
        <v/>
      </c>
      <c r="Q71" s="129" t="str">
        <f>C71&amp;H71</f>
        <v/>
      </c>
      <c r="R71" s="110"/>
      <c r="S71" s="120"/>
      <c r="T71" s="121"/>
    </row>
    <row r="72" spans="1:20" ht="27" customHeight="1" x14ac:dyDescent="0.15">
      <c r="B72" s="145"/>
      <c r="C72" s="146"/>
      <c r="D72" s="146"/>
      <c r="E72" s="60"/>
      <c r="F72" s="188"/>
      <c r="G72" s="102"/>
      <c r="H72" s="102"/>
      <c r="I72" s="92"/>
      <c r="K72" s="14"/>
      <c r="L72" s="15"/>
      <c r="M72" s="16"/>
      <c r="N72" s="108"/>
      <c r="O72" s="110"/>
      <c r="P72" s="130"/>
      <c r="Q72" s="130"/>
      <c r="R72" s="110"/>
      <c r="S72" s="120"/>
      <c r="T72" s="121"/>
    </row>
    <row r="73" spans="1:20" ht="27" customHeight="1" x14ac:dyDescent="0.15">
      <c r="B73" s="145">
        <v>30</v>
      </c>
      <c r="C73" s="146"/>
      <c r="D73" s="146"/>
      <c r="E73" s="60"/>
      <c r="F73" s="187"/>
      <c r="G73" s="102"/>
      <c r="H73" s="102"/>
      <c r="I73" s="92"/>
      <c r="K73" s="14"/>
      <c r="L73" s="16"/>
      <c r="M73" s="16"/>
      <c r="N73" s="108"/>
      <c r="O73" s="110"/>
      <c r="P73" s="129" t="str">
        <f>C73&amp;G73</f>
        <v/>
      </c>
      <c r="Q73" s="129" t="str">
        <f>C73&amp;H73</f>
        <v/>
      </c>
      <c r="R73" s="110"/>
      <c r="S73" s="120"/>
      <c r="T73" s="121"/>
    </row>
    <row r="74" spans="1:20" ht="27" customHeight="1" thickBot="1" x14ac:dyDescent="0.2">
      <c r="B74" s="147"/>
      <c r="C74" s="151"/>
      <c r="D74" s="148"/>
      <c r="E74" s="61"/>
      <c r="F74" s="193"/>
      <c r="G74" s="103"/>
      <c r="H74" s="103"/>
      <c r="I74" s="93"/>
      <c r="K74" s="14"/>
      <c r="L74" s="15"/>
      <c r="M74" s="16"/>
      <c r="N74" s="108"/>
      <c r="O74" s="110"/>
      <c r="P74" s="130"/>
      <c r="Q74" s="130"/>
      <c r="R74" s="110"/>
      <c r="S74" s="120"/>
      <c r="T74" s="121"/>
    </row>
    <row r="75" spans="1:20" ht="27" customHeight="1" x14ac:dyDescent="0.15">
      <c r="A75" s="40">
        <f>COUNTA(E75,E77,E79,E81,E83,E85,E87,E89,E91,E93)</f>
        <v>0</v>
      </c>
      <c r="B75" s="149">
        <v>31</v>
      </c>
      <c r="C75" s="150"/>
      <c r="D75" s="150"/>
      <c r="E75" s="88"/>
      <c r="F75" s="194"/>
      <c r="G75" s="102"/>
      <c r="H75" s="102"/>
      <c r="I75" s="91"/>
      <c r="K75" s="14"/>
      <c r="L75" s="16"/>
      <c r="M75" s="16"/>
      <c r="N75" s="108"/>
      <c r="O75" s="110"/>
      <c r="P75" s="129" t="str">
        <f>C75&amp;G75</f>
        <v/>
      </c>
      <c r="Q75" s="129" t="str">
        <f>C75&amp;H75</f>
        <v/>
      </c>
      <c r="R75" s="110"/>
      <c r="S75" s="120"/>
      <c r="T75" s="121"/>
    </row>
    <row r="76" spans="1:20" ht="27" customHeight="1" x14ac:dyDescent="0.15">
      <c r="A76" s="62">
        <f>COUNTA(G75:I75,G77:I77,G79:I79,G81:I81,G83:I83,G85:I85,G87:I87,G89:I89,G91:I91,G93:I93)</f>
        <v>0</v>
      </c>
      <c r="B76" s="145"/>
      <c r="C76" s="146"/>
      <c r="D76" s="146"/>
      <c r="E76" s="60"/>
      <c r="F76" s="188"/>
      <c r="G76" s="102"/>
      <c r="H76" s="102"/>
      <c r="I76" s="92"/>
      <c r="K76" s="14"/>
      <c r="L76" s="15"/>
      <c r="M76" s="16"/>
      <c r="N76" s="108"/>
      <c r="O76" s="110"/>
      <c r="P76" s="129"/>
      <c r="Q76" s="129"/>
      <c r="R76" s="110"/>
      <c r="S76" s="120"/>
      <c r="T76" s="121"/>
    </row>
    <row r="77" spans="1:20" ht="27" customHeight="1" x14ac:dyDescent="0.15">
      <c r="B77" s="145">
        <v>32</v>
      </c>
      <c r="C77" s="146"/>
      <c r="D77" s="146"/>
      <c r="E77" s="60"/>
      <c r="F77" s="187"/>
      <c r="G77" s="102"/>
      <c r="H77" s="102"/>
      <c r="I77" s="92"/>
      <c r="K77" s="14"/>
      <c r="L77" s="16"/>
      <c r="M77" s="16"/>
      <c r="N77" s="108"/>
      <c r="O77" s="108"/>
      <c r="P77" s="129" t="str">
        <f>C77&amp;G77</f>
        <v/>
      </c>
      <c r="Q77" s="129" t="str">
        <f>C77&amp;H77</f>
        <v/>
      </c>
      <c r="R77" s="108"/>
      <c r="S77" s="122"/>
      <c r="T77" s="121"/>
    </row>
    <row r="78" spans="1:20" ht="27" customHeight="1" x14ac:dyDescent="0.15">
      <c r="B78" s="145"/>
      <c r="C78" s="146"/>
      <c r="D78" s="146"/>
      <c r="E78" s="60"/>
      <c r="F78" s="188"/>
      <c r="G78" s="102"/>
      <c r="H78" s="102"/>
      <c r="I78" s="92"/>
      <c r="K78" s="14"/>
      <c r="L78" s="16"/>
      <c r="M78" s="16"/>
      <c r="N78" s="110"/>
      <c r="O78" s="110"/>
      <c r="P78" s="129"/>
      <c r="Q78" s="129"/>
      <c r="R78" s="110"/>
      <c r="S78" s="120"/>
      <c r="T78" s="121"/>
    </row>
    <row r="79" spans="1:20" ht="27" customHeight="1" x14ac:dyDescent="0.15">
      <c r="B79" s="145">
        <v>33</v>
      </c>
      <c r="C79" s="146"/>
      <c r="D79" s="146"/>
      <c r="E79" s="60"/>
      <c r="F79" s="187"/>
      <c r="G79" s="102"/>
      <c r="H79" s="102"/>
      <c r="I79" s="92"/>
      <c r="K79" s="14"/>
      <c r="L79" s="15"/>
      <c r="M79" s="16"/>
      <c r="N79" s="108"/>
      <c r="O79" s="110"/>
      <c r="P79" s="129" t="str">
        <f>C79&amp;G79</f>
        <v/>
      </c>
      <c r="Q79" s="129" t="str">
        <f>C79&amp;H79</f>
        <v/>
      </c>
      <c r="R79" s="110"/>
      <c r="S79" s="120"/>
      <c r="T79" s="121"/>
    </row>
    <row r="80" spans="1:20" ht="27" customHeight="1" x14ac:dyDescent="0.15">
      <c r="B80" s="145"/>
      <c r="C80" s="146"/>
      <c r="D80" s="146"/>
      <c r="E80" s="60"/>
      <c r="F80" s="188"/>
      <c r="G80" s="102"/>
      <c r="H80" s="102"/>
      <c r="I80" s="92"/>
      <c r="K80" s="14"/>
      <c r="L80" s="15"/>
      <c r="M80" s="16"/>
      <c r="N80" s="108"/>
      <c r="O80" s="108"/>
      <c r="P80" s="129"/>
      <c r="Q80" s="129"/>
      <c r="R80" s="108"/>
      <c r="S80" s="120"/>
      <c r="T80" s="121"/>
    </row>
    <row r="81" spans="1:20" ht="27" customHeight="1" x14ac:dyDescent="0.15">
      <c r="B81" s="145">
        <v>34</v>
      </c>
      <c r="C81" s="146"/>
      <c r="D81" s="146"/>
      <c r="E81" s="60"/>
      <c r="F81" s="187"/>
      <c r="G81" s="102"/>
      <c r="H81" s="102"/>
      <c r="I81" s="92"/>
      <c r="K81" s="17"/>
      <c r="L81" s="15"/>
      <c r="M81" s="16"/>
      <c r="N81" s="108"/>
      <c r="O81" s="110"/>
      <c r="P81" s="129" t="str">
        <f>C81&amp;G81</f>
        <v/>
      </c>
      <c r="Q81" s="129" t="str">
        <f>C81&amp;H81</f>
        <v/>
      </c>
      <c r="R81" s="110"/>
      <c r="S81" s="120"/>
      <c r="T81" s="121"/>
    </row>
    <row r="82" spans="1:20" ht="27" customHeight="1" x14ac:dyDescent="0.15">
      <c r="B82" s="145"/>
      <c r="C82" s="146"/>
      <c r="D82" s="146"/>
      <c r="E82" s="60"/>
      <c r="F82" s="188"/>
      <c r="G82" s="102"/>
      <c r="H82" s="102"/>
      <c r="I82" s="92"/>
      <c r="K82" s="14"/>
      <c r="L82" s="15"/>
      <c r="M82" s="16"/>
      <c r="N82" s="108"/>
      <c r="O82" s="110"/>
      <c r="P82" s="129"/>
      <c r="Q82" s="129"/>
      <c r="R82" s="110"/>
      <c r="S82" s="120"/>
      <c r="T82" s="121"/>
    </row>
    <row r="83" spans="1:20" ht="27" customHeight="1" x14ac:dyDescent="0.15">
      <c r="B83" s="145">
        <v>35</v>
      </c>
      <c r="C83" s="146"/>
      <c r="D83" s="146"/>
      <c r="E83" s="60"/>
      <c r="F83" s="187"/>
      <c r="G83" s="102"/>
      <c r="H83" s="102"/>
      <c r="I83" s="92"/>
      <c r="K83" s="14"/>
      <c r="L83" s="16"/>
      <c r="M83" s="16"/>
      <c r="N83" s="108"/>
      <c r="O83" s="108"/>
      <c r="P83" s="129" t="str">
        <f>C83&amp;G83</f>
        <v/>
      </c>
      <c r="Q83" s="129" t="str">
        <f>C83&amp;H83</f>
        <v/>
      </c>
      <c r="R83" s="108"/>
      <c r="S83" s="120"/>
      <c r="T83" s="121"/>
    </row>
    <row r="84" spans="1:20" ht="27" customHeight="1" x14ac:dyDescent="0.15">
      <c r="B84" s="145"/>
      <c r="C84" s="146"/>
      <c r="D84" s="146"/>
      <c r="E84" s="60"/>
      <c r="F84" s="188"/>
      <c r="G84" s="102"/>
      <c r="H84" s="102"/>
      <c r="I84" s="92"/>
      <c r="K84" s="14"/>
      <c r="L84" s="15"/>
      <c r="M84" s="16"/>
      <c r="N84" s="108"/>
      <c r="O84" s="108"/>
      <c r="P84" s="129"/>
      <c r="Q84" s="129"/>
      <c r="R84" s="108"/>
      <c r="S84" s="120"/>
      <c r="T84" s="121"/>
    </row>
    <row r="85" spans="1:20" ht="27" customHeight="1" x14ac:dyDescent="0.15">
      <c r="B85" s="145">
        <v>36</v>
      </c>
      <c r="C85" s="146"/>
      <c r="D85" s="146"/>
      <c r="E85" s="60"/>
      <c r="F85" s="187"/>
      <c r="G85" s="102"/>
      <c r="H85" s="102"/>
      <c r="I85" s="92"/>
      <c r="K85" s="14"/>
      <c r="L85" s="15"/>
      <c r="M85" s="16"/>
      <c r="N85" s="108"/>
      <c r="O85" s="110"/>
      <c r="P85" s="129" t="str">
        <f>C85&amp;G85</f>
        <v/>
      </c>
      <c r="Q85" s="129" t="str">
        <f>C85&amp;H85</f>
        <v/>
      </c>
      <c r="R85" s="110"/>
      <c r="S85" s="120"/>
      <c r="T85" s="121"/>
    </row>
    <row r="86" spans="1:20" ht="27" customHeight="1" x14ac:dyDescent="0.15">
      <c r="B86" s="145"/>
      <c r="C86" s="146"/>
      <c r="D86" s="146"/>
      <c r="E86" s="60"/>
      <c r="F86" s="188"/>
      <c r="G86" s="102"/>
      <c r="H86" s="102"/>
      <c r="I86" s="92"/>
      <c r="K86" s="14"/>
      <c r="L86" s="15"/>
      <c r="M86" s="16"/>
      <c r="N86" s="108"/>
      <c r="O86" s="108"/>
      <c r="P86" s="130"/>
      <c r="Q86" s="130"/>
      <c r="R86" s="108"/>
      <c r="S86" s="120"/>
      <c r="T86" s="121"/>
    </row>
    <row r="87" spans="1:20" ht="27" customHeight="1" x14ac:dyDescent="0.15">
      <c r="B87" s="145">
        <v>37</v>
      </c>
      <c r="C87" s="146"/>
      <c r="D87" s="146"/>
      <c r="E87" s="60"/>
      <c r="F87" s="187"/>
      <c r="G87" s="102"/>
      <c r="H87" s="102"/>
      <c r="I87" s="92"/>
      <c r="K87" s="14"/>
      <c r="L87" s="15"/>
      <c r="M87" s="16"/>
      <c r="N87" s="108"/>
      <c r="O87" s="110"/>
      <c r="P87" s="129" t="str">
        <f>C87&amp;G87</f>
        <v/>
      </c>
      <c r="Q87" s="129" t="str">
        <f>C87&amp;H87</f>
        <v/>
      </c>
      <c r="R87" s="110"/>
      <c r="S87" s="120"/>
      <c r="T87" s="121"/>
    </row>
    <row r="88" spans="1:20" ht="27" customHeight="1" x14ac:dyDescent="0.15">
      <c r="B88" s="145"/>
      <c r="C88" s="146"/>
      <c r="D88" s="146"/>
      <c r="E88" s="60"/>
      <c r="F88" s="188"/>
      <c r="G88" s="102"/>
      <c r="H88" s="102"/>
      <c r="I88" s="92"/>
      <c r="K88" s="14"/>
      <c r="L88" s="15"/>
      <c r="M88" s="16"/>
      <c r="N88" s="108"/>
      <c r="O88" s="108"/>
      <c r="P88" s="130"/>
      <c r="Q88" s="130"/>
      <c r="R88" s="108"/>
      <c r="S88" s="120"/>
      <c r="T88" s="121"/>
    </row>
    <row r="89" spans="1:20" ht="27" customHeight="1" x14ac:dyDescent="0.15">
      <c r="B89" s="145">
        <v>38</v>
      </c>
      <c r="C89" s="146"/>
      <c r="D89" s="146"/>
      <c r="E89" s="60"/>
      <c r="F89" s="187"/>
      <c r="G89" s="102"/>
      <c r="H89" s="102"/>
      <c r="I89" s="92"/>
      <c r="K89" s="14"/>
      <c r="L89" s="15"/>
      <c r="M89" s="15"/>
      <c r="N89" s="108"/>
      <c r="O89" s="110"/>
      <c r="P89" s="129" t="str">
        <f>C89&amp;G89</f>
        <v/>
      </c>
      <c r="Q89" s="129" t="str">
        <f>C89&amp;H89</f>
        <v/>
      </c>
      <c r="R89" s="110"/>
      <c r="S89" s="120"/>
      <c r="T89" s="121"/>
    </row>
    <row r="90" spans="1:20" ht="27" customHeight="1" x14ac:dyDescent="0.15">
      <c r="B90" s="145"/>
      <c r="C90" s="146"/>
      <c r="D90" s="146"/>
      <c r="E90" s="60"/>
      <c r="F90" s="188"/>
      <c r="G90" s="102"/>
      <c r="H90" s="102"/>
      <c r="I90" s="92"/>
      <c r="K90" s="14"/>
      <c r="L90" s="15"/>
      <c r="M90" s="15"/>
      <c r="N90" s="110"/>
      <c r="O90" s="110"/>
      <c r="P90" s="130"/>
      <c r="Q90" s="130"/>
      <c r="R90" s="110"/>
      <c r="S90" s="120"/>
      <c r="T90" s="121"/>
    </row>
    <row r="91" spans="1:20" ht="27" customHeight="1" x14ac:dyDescent="0.15">
      <c r="B91" s="145">
        <v>39</v>
      </c>
      <c r="C91" s="146"/>
      <c r="D91" s="146"/>
      <c r="E91" s="60"/>
      <c r="F91" s="187"/>
      <c r="G91" s="102"/>
      <c r="H91" s="102"/>
      <c r="I91" s="92"/>
      <c r="K91" s="14"/>
      <c r="L91" s="15"/>
      <c r="M91" s="16"/>
      <c r="N91" s="108"/>
      <c r="O91" s="110"/>
      <c r="P91" s="129" t="str">
        <f>C91&amp;G91</f>
        <v/>
      </c>
      <c r="Q91" s="129" t="str">
        <f>C91&amp;H91</f>
        <v/>
      </c>
      <c r="R91" s="110"/>
      <c r="S91" s="120"/>
      <c r="T91" s="121"/>
    </row>
    <row r="92" spans="1:20" ht="27" customHeight="1" x14ac:dyDescent="0.15">
      <c r="B92" s="145"/>
      <c r="C92" s="146"/>
      <c r="D92" s="146"/>
      <c r="E92" s="60"/>
      <c r="F92" s="188"/>
      <c r="G92" s="102"/>
      <c r="H92" s="102"/>
      <c r="I92" s="92"/>
      <c r="K92" s="14"/>
      <c r="L92" s="15"/>
      <c r="M92" s="16"/>
      <c r="N92" s="108"/>
      <c r="O92" s="110"/>
      <c r="P92" s="130"/>
      <c r="Q92" s="130"/>
      <c r="R92" s="110"/>
      <c r="S92" s="120"/>
      <c r="T92" s="121"/>
    </row>
    <row r="93" spans="1:20" ht="27" customHeight="1" x14ac:dyDescent="0.15">
      <c r="B93" s="145">
        <v>40</v>
      </c>
      <c r="C93" s="146"/>
      <c r="D93" s="146"/>
      <c r="E93" s="60"/>
      <c r="F93" s="187"/>
      <c r="G93" s="102"/>
      <c r="H93" s="102"/>
      <c r="I93" s="92"/>
      <c r="K93" s="14"/>
      <c r="L93" s="16"/>
      <c r="M93" s="16"/>
      <c r="N93" s="108"/>
      <c r="O93" s="110"/>
      <c r="P93" s="129" t="str">
        <f>C93&amp;G93</f>
        <v/>
      </c>
      <c r="Q93" s="129" t="str">
        <f>C93&amp;H93</f>
        <v/>
      </c>
      <c r="R93" s="110"/>
      <c r="S93" s="120"/>
      <c r="T93" s="121"/>
    </row>
    <row r="94" spans="1:20" ht="27" customHeight="1" thickBot="1" x14ac:dyDescent="0.2">
      <c r="B94" s="147"/>
      <c r="C94" s="151"/>
      <c r="D94" s="148"/>
      <c r="E94" s="61"/>
      <c r="F94" s="193"/>
      <c r="G94" s="103"/>
      <c r="H94" s="103"/>
      <c r="I94" s="93"/>
      <c r="K94" s="14"/>
      <c r="L94" s="15"/>
      <c r="M94" s="16"/>
      <c r="N94" s="108"/>
      <c r="O94" s="110"/>
      <c r="P94" s="130"/>
      <c r="Q94" s="130"/>
      <c r="R94" s="110"/>
      <c r="S94" s="120"/>
      <c r="T94" s="121"/>
    </row>
    <row r="95" spans="1:20" ht="27" customHeight="1" x14ac:dyDescent="0.15">
      <c r="A95" s="40">
        <f>COUNTA(E95,E97,E99,E101,E103,E105,E107,E109,E111,E113)</f>
        <v>0</v>
      </c>
      <c r="B95" s="149">
        <v>41</v>
      </c>
      <c r="C95" s="150"/>
      <c r="D95" s="150"/>
      <c r="E95" s="88"/>
      <c r="F95" s="194"/>
      <c r="G95" s="102"/>
      <c r="H95" s="102"/>
      <c r="I95" s="91"/>
      <c r="K95" s="14"/>
      <c r="L95" s="16"/>
      <c r="M95" s="16"/>
      <c r="N95" s="108"/>
      <c r="O95" s="110"/>
      <c r="P95" s="129" t="str">
        <f>C95&amp;G95</f>
        <v/>
      </c>
      <c r="Q95" s="129" t="str">
        <f>C95&amp;H95</f>
        <v/>
      </c>
      <c r="R95" s="110"/>
      <c r="S95" s="120"/>
      <c r="T95" s="121"/>
    </row>
    <row r="96" spans="1:20" ht="27" customHeight="1" x14ac:dyDescent="0.15">
      <c r="A96" s="62">
        <f>COUNTA(G95:I95,G97:I97,G99:I99,G101:I101,G103:I103,G105:I105,G107:I107,G109:I109,G111:I111,G113:I113)</f>
        <v>0</v>
      </c>
      <c r="B96" s="145"/>
      <c r="C96" s="146"/>
      <c r="D96" s="146"/>
      <c r="E96" s="60"/>
      <c r="F96" s="188"/>
      <c r="G96" s="102"/>
      <c r="H96" s="102"/>
      <c r="I96" s="92"/>
      <c r="K96" s="14"/>
      <c r="L96" s="15"/>
      <c r="M96" s="16"/>
      <c r="N96" s="108"/>
      <c r="O96" s="110"/>
      <c r="P96" s="129"/>
      <c r="Q96" s="129"/>
      <c r="R96" s="110"/>
      <c r="S96" s="120"/>
      <c r="T96" s="121"/>
    </row>
    <row r="97" spans="2:20" ht="27" customHeight="1" x14ac:dyDescent="0.15">
      <c r="B97" s="145">
        <v>42</v>
      </c>
      <c r="C97" s="146"/>
      <c r="D97" s="146"/>
      <c r="E97" s="60"/>
      <c r="F97" s="187"/>
      <c r="G97" s="102"/>
      <c r="H97" s="102"/>
      <c r="I97" s="92"/>
      <c r="K97" s="14"/>
      <c r="L97" s="16"/>
      <c r="M97" s="16"/>
      <c r="N97" s="108"/>
      <c r="O97" s="108"/>
      <c r="P97" s="129" t="str">
        <f>C97&amp;G97</f>
        <v/>
      </c>
      <c r="Q97" s="129" t="str">
        <f>C97&amp;H97</f>
        <v/>
      </c>
      <c r="R97" s="108"/>
      <c r="S97" s="122"/>
      <c r="T97" s="121"/>
    </row>
    <row r="98" spans="2:20" ht="27" customHeight="1" x14ac:dyDescent="0.15">
      <c r="B98" s="145"/>
      <c r="C98" s="146"/>
      <c r="D98" s="146"/>
      <c r="E98" s="60"/>
      <c r="F98" s="188"/>
      <c r="G98" s="102"/>
      <c r="H98" s="102"/>
      <c r="I98" s="92"/>
      <c r="K98" s="14"/>
      <c r="L98" s="16"/>
      <c r="M98" s="16"/>
      <c r="N98" s="110"/>
      <c r="O98" s="110"/>
      <c r="P98" s="129"/>
      <c r="Q98" s="129"/>
      <c r="R98" s="110"/>
      <c r="S98" s="120"/>
      <c r="T98" s="121"/>
    </row>
    <row r="99" spans="2:20" ht="27" customHeight="1" x14ac:dyDescent="0.15">
      <c r="B99" s="145">
        <v>43</v>
      </c>
      <c r="C99" s="146"/>
      <c r="D99" s="146"/>
      <c r="E99" s="60"/>
      <c r="F99" s="187"/>
      <c r="G99" s="102"/>
      <c r="H99" s="102"/>
      <c r="I99" s="92"/>
      <c r="K99" s="14"/>
      <c r="L99" s="15"/>
      <c r="M99" s="16"/>
      <c r="N99" s="108"/>
      <c r="O99" s="110"/>
      <c r="P99" s="129" t="str">
        <f>C99&amp;G99</f>
        <v/>
      </c>
      <c r="Q99" s="129" t="str">
        <f>C99&amp;H99</f>
        <v/>
      </c>
      <c r="R99" s="110"/>
      <c r="S99" s="120"/>
      <c r="T99" s="121"/>
    </row>
    <row r="100" spans="2:20" ht="27" customHeight="1" x14ac:dyDescent="0.15">
      <c r="B100" s="145"/>
      <c r="C100" s="146"/>
      <c r="D100" s="146"/>
      <c r="E100" s="60"/>
      <c r="F100" s="188"/>
      <c r="G100" s="102"/>
      <c r="H100" s="102"/>
      <c r="I100" s="92"/>
      <c r="K100" s="14"/>
      <c r="L100" s="15"/>
      <c r="M100" s="16"/>
      <c r="N100" s="108"/>
      <c r="O100" s="108"/>
      <c r="P100" s="129"/>
      <c r="Q100" s="129"/>
      <c r="R100" s="108"/>
      <c r="S100" s="120"/>
      <c r="T100" s="121"/>
    </row>
    <row r="101" spans="2:20" ht="27" customHeight="1" x14ac:dyDescent="0.15">
      <c r="B101" s="145">
        <v>44</v>
      </c>
      <c r="C101" s="146"/>
      <c r="D101" s="146"/>
      <c r="E101" s="60"/>
      <c r="F101" s="187"/>
      <c r="G101" s="102"/>
      <c r="H101" s="102"/>
      <c r="I101" s="92"/>
      <c r="K101" s="17"/>
      <c r="L101" s="15"/>
      <c r="M101" s="16"/>
      <c r="N101" s="108"/>
      <c r="O101" s="110"/>
      <c r="P101" s="129" t="str">
        <f>C101&amp;G101</f>
        <v/>
      </c>
      <c r="Q101" s="129" t="str">
        <f>C101&amp;H101</f>
        <v/>
      </c>
      <c r="R101" s="110"/>
      <c r="S101" s="120"/>
      <c r="T101" s="121"/>
    </row>
    <row r="102" spans="2:20" ht="27" customHeight="1" x14ac:dyDescent="0.15">
      <c r="B102" s="145"/>
      <c r="C102" s="146"/>
      <c r="D102" s="146"/>
      <c r="E102" s="60"/>
      <c r="F102" s="188"/>
      <c r="G102" s="102"/>
      <c r="H102" s="102"/>
      <c r="I102" s="92"/>
      <c r="K102" s="14"/>
      <c r="L102" s="15"/>
      <c r="M102" s="16"/>
      <c r="N102" s="108"/>
      <c r="O102" s="110"/>
      <c r="P102" s="129"/>
      <c r="Q102" s="129"/>
      <c r="R102" s="110"/>
      <c r="S102" s="120"/>
      <c r="T102" s="121"/>
    </row>
    <row r="103" spans="2:20" ht="27" customHeight="1" x14ac:dyDescent="0.15">
      <c r="B103" s="145">
        <v>45</v>
      </c>
      <c r="C103" s="146"/>
      <c r="D103" s="146"/>
      <c r="E103" s="60"/>
      <c r="F103" s="187"/>
      <c r="G103" s="102"/>
      <c r="H103" s="102"/>
      <c r="I103" s="92"/>
      <c r="K103" s="14"/>
      <c r="L103" s="16"/>
      <c r="M103" s="16"/>
      <c r="N103" s="108"/>
      <c r="O103" s="108"/>
      <c r="P103" s="129" t="str">
        <f>C103&amp;G103</f>
        <v/>
      </c>
      <c r="Q103" s="129" t="str">
        <f>C103&amp;H103</f>
        <v/>
      </c>
      <c r="R103" s="108"/>
      <c r="S103" s="120"/>
      <c r="T103" s="121"/>
    </row>
    <row r="104" spans="2:20" ht="27" customHeight="1" x14ac:dyDescent="0.15">
      <c r="B104" s="145"/>
      <c r="C104" s="146"/>
      <c r="D104" s="146"/>
      <c r="E104" s="60"/>
      <c r="F104" s="188"/>
      <c r="G104" s="102"/>
      <c r="H104" s="102"/>
      <c r="I104" s="92"/>
      <c r="K104" s="14"/>
      <c r="L104" s="15"/>
      <c r="M104" s="16"/>
      <c r="N104" s="108"/>
      <c r="O104" s="108"/>
      <c r="P104" s="129"/>
      <c r="Q104" s="129"/>
      <c r="R104" s="108"/>
      <c r="S104" s="120"/>
      <c r="T104" s="121"/>
    </row>
    <row r="105" spans="2:20" ht="27" customHeight="1" x14ac:dyDescent="0.15">
      <c r="B105" s="145">
        <v>46</v>
      </c>
      <c r="C105" s="146"/>
      <c r="D105" s="146"/>
      <c r="E105" s="60"/>
      <c r="F105" s="187"/>
      <c r="G105" s="102"/>
      <c r="H105" s="102"/>
      <c r="I105" s="92"/>
      <c r="K105" s="14"/>
      <c r="L105" s="15"/>
      <c r="M105" s="16"/>
      <c r="N105" s="108"/>
      <c r="O105" s="110"/>
      <c r="P105" s="129" t="str">
        <f>C105&amp;G105</f>
        <v/>
      </c>
      <c r="Q105" s="129" t="str">
        <f>C105&amp;H105</f>
        <v/>
      </c>
      <c r="R105" s="110"/>
      <c r="S105" s="120"/>
      <c r="T105" s="121"/>
    </row>
    <row r="106" spans="2:20" ht="27" customHeight="1" x14ac:dyDescent="0.15">
      <c r="B106" s="145"/>
      <c r="C106" s="146"/>
      <c r="D106" s="146"/>
      <c r="E106" s="60"/>
      <c r="F106" s="188"/>
      <c r="G106" s="102"/>
      <c r="H106" s="102"/>
      <c r="I106" s="92"/>
      <c r="K106" s="14"/>
      <c r="L106" s="15"/>
      <c r="M106" s="16"/>
      <c r="N106" s="108"/>
      <c r="O106" s="108"/>
      <c r="P106" s="130"/>
      <c r="Q106" s="130"/>
      <c r="R106" s="108"/>
      <c r="S106" s="120"/>
      <c r="T106" s="121"/>
    </row>
    <row r="107" spans="2:20" ht="27" customHeight="1" x14ac:dyDescent="0.15">
      <c r="B107" s="145">
        <v>47</v>
      </c>
      <c r="C107" s="146"/>
      <c r="D107" s="146"/>
      <c r="E107" s="60"/>
      <c r="F107" s="187"/>
      <c r="G107" s="102"/>
      <c r="H107" s="102"/>
      <c r="I107" s="92"/>
      <c r="K107" s="14"/>
      <c r="L107" s="15"/>
      <c r="M107" s="16"/>
      <c r="N107" s="108"/>
      <c r="O107" s="110"/>
      <c r="P107" s="129" t="str">
        <f>C107&amp;G107</f>
        <v/>
      </c>
      <c r="Q107" s="129" t="str">
        <f>C107&amp;H107</f>
        <v/>
      </c>
      <c r="R107" s="110"/>
      <c r="S107" s="120"/>
      <c r="T107" s="121"/>
    </row>
    <row r="108" spans="2:20" ht="27" customHeight="1" x14ac:dyDescent="0.15">
      <c r="B108" s="145"/>
      <c r="C108" s="146"/>
      <c r="D108" s="146"/>
      <c r="E108" s="60"/>
      <c r="F108" s="188"/>
      <c r="G108" s="102"/>
      <c r="H108" s="102"/>
      <c r="I108" s="92"/>
      <c r="K108" s="14"/>
      <c r="L108" s="15"/>
      <c r="M108" s="16"/>
      <c r="N108" s="108"/>
      <c r="O108" s="108"/>
      <c r="P108" s="130"/>
      <c r="Q108" s="130"/>
      <c r="R108" s="108"/>
      <c r="S108" s="120"/>
      <c r="T108" s="121"/>
    </row>
    <row r="109" spans="2:20" ht="27" customHeight="1" x14ac:dyDescent="0.15">
      <c r="B109" s="145">
        <v>48</v>
      </c>
      <c r="C109" s="146"/>
      <c r="D109" s="146"/>
      <c r="E109" s="60"/>
      <c r="F109" s="187"/>
      <c r="G109" s="102"/>
      <c r="H109" s="102"/>
      <c r="I109" s="92"/>
      <c r="K109" s="14"/>
      <c r="L109" s="15"/>
      <c r="M109" s="15"/>
      <c r="N109" s="108"/>
      <c r="O109" s="110"/>
      <c r="P109" s="129" t="str">
        <f>C109&amp;G109</f>
        <v/>
      </c>
      <c r="Q109" s="129" t="str">
        <f>C109&amp;H109</f>
        <v/>
      </c>
      <c r="R109" s="110"/>
      <c r="S109" s="120"/>
      <c r="T109" s="121"/>
    </row>
    <row r="110" spans="2:20" ht="27" customHeight="1" x14ac:dyDescent="0.15">
      <c r="B110" s="145"/>
      <c r="C110" s="146"/>
      <c r="D110" s="146"/>
      <c r="E110" s="60"/>
      <c r="F110" s="188"/>
      <c r="G110" s="102"/>
      <c r="H110" s="102"/>
      <c r="I110" s="92"/>
      <c r="K110" s="14"/>
      <c r="L110" s="15"/>
      <c r="M110" s="15"/>
      <c r="N110" s="110"/>
      <c r="O110" s="110"/>
      <c r="P110" s="130"/>
      <c r="Q110" s="130"/>
      <c r="R110" s="110"/>
      <c r="S110" s="120"/>
      <c r="T110" s="121"/>
    </row>
    <row r="111" spans="2:20" ht="27" customHeight="1" x14ac:dyDescent="0.15">
      <c r="B111" s="145">
        <v>49</v>
      </c>
      <c r="C111" s="146"/>
      <c r="D111" s="146"/>
      <c r="E111" s="60"/>
      <c r="F111" s="187"/>
      <c r="G111" s="102"/>
      <c r="H111" s="102"/>
      <c r="I111" s="92"/>
      <c r="K111" s="12"/>
      <c r="L111" s="13"/>
      <c r="M111" s="13"/>
      <c r="N111" s="108"/>
      <c r="O111" s="110"/>
      <c r="P111" s="129" t="str">
        <f>C111&amp;G111</f>
        <v/>
      </c>
      <c r="Q111" s="129" t="str">
        <f>C111&amp;H111</f>
        <v/>
      </c>
      <c r="R111" s="110"/>
      <c r="S111" s="120"/>
      <c r="T111" s="121"/>
    </row>
    <row r="112" spans="2:20" ht="27" customHeight="1" x14ac:dyDescent="0.15">
      <c r="B112" s="145"/>
      <c r="C112" s="146"/>
      <c r="D112" s="146"/>
      <c r="E112" s="60"/>
      <c r="F112" s="188"/>
      <c r="G112" s="102"/>
      <c r="H112" s="102"/>
      <c r="I112" s="92"/>
      <c r="N112" s="108"/>
      <c r="O112" s="110"/>
      <c r="P112" s="130"/>
      <c r="Q112" s="130"/>
      <c r="R112" s="110"/>
      <c r="S112" s="120"/>
      <c r="T112" s="121"/>
    </row>
    <row r="113" spans="2:20" ht="27" customHeight="1" x14ac:dyDescent="0.15">
      <c r="B113" s="145">
        <v>50</v>
      </c>
      <c r="C113" s="146"/>
      <c r="D113" s="146"/>
      <c r="E113" s="60"/>
      <c r="F113" s="187"/>
      <c r="G113" s="102"/>
      <c r="H113" s="102"/>
      <c r="I113" s="92"/>
      <c r="N113" s="108"/>
      <c r="O113" s="110"/>
      <c r="P113" s="129" t="str">
        <f>C113&amp;G113</f>
        <v/>
      </c>
      <c r="Q113" s="129" t="str">
        <f>C113&amp;H113</f>
        <v/>
      </c>
      <c r="R113" s="110"/>
      <c r="S113" s="120"/>
      <c r="T113" s="121"/>
    </row>
    <row r="114" spans="2:20" ht="27" customHeight="1" thickBot="1" x14ac:dyDescent="0.2">
      <c r="B114" s="147"/>
      <c r="C114" s="148"/>
      <c r="D114" s="148"/>
      <c r="E114" s="61"/>
      <c r="F114" s="193"/>
      <c r="G114" s="103"/>
      <c r="H114" s="103"/>
      <c r="I114" s="93"/>
      <c r="N114" s="108"/>
      <c r="O114" s="110"/>
      <c r="P114" s="130"/>
      <c r="Q114" s="130"/>
      <c r="R114" s="110"/>
      <c r="S114" s="120"/>
      <c r="T114" s="121"/>
    </row>
    <row r="115" spans="2:20" ht="20.25" customHeight="1" x14ac:dyDescent="0.15">
      <c r="N115" s="108"/>
      <c r="O115" s="111"/>
      <c r="P115" s="138"/>
      <c r="Q115" s="138"/>
      <c r="R115" s="111"/>
      <c r="S115" s="123"/>
      <c r="T115" s="121"/>
    </row>
    <row r="116" spans="2:20" ht="20.25" customHeight="1" x14ac:dyDescent="0.15">
      <c r="N116" s="111"/>
    </row>
    <row r="117" spans="2:20" ht="20.25" customHeight="1" x14ac:dyDescent="0.15"/>
  </sheetData>
  <sheetProtection algorithmName="SHA-512" hashValue="X8WhXzglM7PRGCK+4gBJesP0oc6xj5yAth2fC9CpKISWy/TX8cx5KZoTrc+77n1TviXiXL6FcJZXNhMyTPqOqA==" saltValue="MVVUgUfhUHm5DCHaExcJpQ==" spinCount="100000" sheet="1" objects="1" scenarios="1"/>
  <dataConsolidate/>
  <mergeCells count="227">
    <mergeCell ref="K3:O7"/>
    <mergeCell ref="F113:F114"/>
    <mergeCell ref="F101:F102"/>
    <mergeCell ref="F103:F104"/>
    <mergeCell ref="F105:F106"/>
    <mergeCell ref="F107:F108"/>
    <mergeCell ref="F109:F110"/>
    <mergeCell ref="F111:F112"/>
    <mergeCell ref="F89:F90"/>
    <mergeCell ref="F91:F92"/>
    <mergeCell ref="N11:O11"/>
    <mergeCell ref="F71:F72"/>
    <mergeCell ref="F73:F74"/>
    <mergeCell ref="F75:F76"/>
    <mergeCell ref="F93:F94"/>
    <mergeCell ref="F95:F96"/>
    <mergeCell ref="F97:F98"/>
    <mergeCell ref="F99:F100"/>
    <mergeCell ref="F77:F78"/>
    <mergeCell ref="F79:F80"/>
    <mergeCell ref="F81:F82"/>
    <mergeCell ref="F83:F84"/>
    <mergeCell ref="F85:F86"/>
    <mergeCell ref="F87:F88"/>
    <mergeCell ref="F53:F54"/>
    <mergeCell ref="F55:F56"/>
    <mergeCell ref="F57:F58"/>
    <mergeCell ref="F59:F60"/>
    <mergeCell ref="F61:F62"/>
    <mergeCell ref="F63:F64"/>
    <mergeCell ref="F65:F66"/>
    <mergeCell ref="F67:F68"/>
    <mergeCell ref="F69:F70"/>
    <mergeCell ref="F35:F36"/>
    <mergeCell ref="F37:F38"/>
    <mergeCell ref="F39:F40"/>
    <mergeCell ref="F41:F42"/>
    <mergeCell ref="F43:F44"/>
    <mergeCell ref="F45:F46"/>
    <mergeCell ref="F47:F48"/>
    <mergeCell ref="F49:F50"/>
    <mergeCell ref="F51:F52"/>
    <mergeCell ref="F17:F18"/>
    <mergeCell ref="F19:F20"/>
    <mergeCell ref="F21:F22"/>
    <mergeCell ref="F23:F24"/>
    <mergeCell ref="F25:F26"/>
    <mergeCell ref="F27:F28"/>
    <mergeCell ref="F29:F30"/>
    <mergeCell ref="F31:F32"/>
    <mergeCell ref="F33:F34"/>
    <mergeCell ref="G11:I11"/>
    <mergeCell ref="G12:I12"/>
    <mergeCell ref="G5:I5"/>
    <mergeCell ref="D6:I6"/>
    <mergeCell ref="B3:C3"/>
    <mergeCell ref="F15:F16"/>
    <mergeCell ref="F11:F12"/>
    <mergeCell ref="F13:F14"/>
    <mergeCell ref="B15:B16"/>
    <mergeCell ref="C15:C16"/>
    <mergeCell ref="B1:F1"/>
    <mergeCell ref="D3:E3"/>
    <mergeCell ref="F3:G3"/>
    <mergeCell ref="H3:I3"/>
    <mergeCell ref="B5:B6"/>
    <mergeCell ref="D5:E5"/>
    <mergeCell ref="B4:C4"/>
    <mergeCell ref="D4:E4"/>
    <mergeCell ref="F4:G4"/>
    <mergeCell ref="H4:I4"/>
    <mergeCell ref="G1:I1"/>
    <mergeCell ref="B17:B18"/>
    <mergeCell ref="C17:C18"/>
    <mergeCell ref="D17:D18"/>
    <mergeCell ref="B19:B20"/>
    <mergeCell ref="C19:C20"/>
    <mergeCell ref="D19:D20"/>
    <mergeCell ref="D15:D16"/>
    <mergeCell ref="B8:C8"/>
    <mergeCell ref="B13:B14"/>
    <mergeCell ref="C13:C14"/>
    <mergeCell ref="D13:D14"/>
    <mergeCell ref="B11:B12"/>
    <mergeCell ref="C11:C12"/>
    <mergeCell ref="D11:D12"/>
    <mergeCell ref="B25:B26"/>
    <mergeCell ref="C25:C26"/>
    <mergeCell ref="D25:D26"/>
    <mergeCell ref="B27:B28"/>
    <mergeCell ref="C27:C28"/>
    <mergeCell ref="D27:D28"/>
    <mergeCell ref="B21:B22"/>
    <mergeCell ref="C21:C22"/>
    <mergeCell ref="D21:D22"/>
    <mergeCell ref="B23:B24"/>
    <mergeCell ref="C23:C24"/>
    <mergeCell ref="D23:D24"/>
    <mergeCell ref="B29:B30"/>
    <mergeCell ref="C29:C30"/>
    <mergeCell ref="D29:D30"/>
    <mergeCell ref="B35:B36"/>
    <mergeCell ref="C35:C36"/>
    <mergeCell ref="D35:D36"/>
    <mergeCell ref="B31:B32"/>
    <mergeCell ref="C31:C32"/>
    <mergeCell ref="D31:D32"/>
    <mergeCell ref="B33:B34"/>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B87:B88"/>
    <mergeCell ref="C87:C88"/>
    <mergeCell ref="D87:D88"/>
    <mergeCell ref="B89:B90"/>
    <mergeCell ref="C89:C90"/>
    <mergeCell ref="D89:D90"/>
    <mergeCell ref="B83:B84"/>
    <mergeCell ref="C83:C84"/>
    <mergeCell ref="D83:D84"/>
    <mergeCell ref="B85:B86"/>
    <mergeCell ref="C85:C86"/>
    <mergeCell ref="D85:D86"/>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113:B114"/>
    <mergeCell ref="C113:C114"/>
    <mergeCell ref="D113:D114"/>
    <mergeCell ref="B109:B110"/>
    <mergeCell ref="C109:C110"/>
    <mergeCell ref="D109:D110"/>
    <mergeCell ref="B111:B112"/>
    <mergeCell ref="C111:C112"/>
    <mergeCell ref="D111:D112"/>
    <mergeCell ref="B105:B106"/>
    <mergeCell ref="C105:C106"/>
    <mergeCell ref="D105:D106"/>
    <mergeCell ref="B107:B108"/>
    <mergeCell ref="C107:C108"/>
    <mergeCell ref="D107:D108"/>
    <mergeCell ref="B101:B102"/>
    <mergeCell ref="C101:C102"/>
    <mergeCell ref="D101:D102"/>
    <mergeCell ref="B103:B104"/>
    <mergeCell ref="C103:C104"/>
    <mergeCell ref="D103:D104"/>
  </mergeCells>
  <phoneticPr fontId="1"/>
  <conditionalFormatting sqref="G12:I12">
    <cfRule type="containsText" dxfId="14" priority="44" operator="containsText" text="未">
      <formula>NOT(ISERROR(SEARCH("未",G12)))</formula>
    </cfRule>
    <cfRule type="containsText" dxfId="13" priority="45" operator="containsText" text="未">
      <formula>NOT(ISERROR(SEARCH("未",G12)))</formula>
    </cfRule>
    <cfRule type="containsText" dxfId="12" priority="46" operator="containsText" text="未">
      <formula>NOT(ISERROR(SEARCH("未",G12)))</formula>
    </cfRule>
  </conditionalFormatting>
  <conditionalFormatting sqref="G12:I12">
    <cfRule type="containsText" dxfId="11" priority="42" operator="containsText" text="未">
      <formula>NOT(ISERROR(SEARCH("未",G12)))</formula>
    </cfRule>
    <cfRule type="containsText" dxfId="10" priority="43" operator="containsText" text="未">
      <formula>NOT(ISERROR(SEARCH("未",G12)))</formula>
    </cfRule>
  </conditionalFormatting>
  <conditionalFormatting sqref="G12:I12">
    <cfRule type="containsText" dxfId="9" priority="40" operator="containsText" text="未入力">
      <formula>NOT(ISERROR(SEARCH("未入力",G12)))</formula>
    </cfRule>
    <cfRule type="containsText" dxfId="8" priority="41" operator="containsText" text="未入力">
      <formula>NOT(ISERROR(SEARCH("未入力",G12)))</formula>
    </cfRule>
  </conditionalFormatting>
  <conditionalFormatting sqref="C47:C114">
    <cfRule type="containsText" dxfId="7" priority="37" stopIfTrue="1" operator="containsText" text="女">
      <formula>NOT(ISERROR(SEARCH("女",C47)))</formula>
    </cfRule>
    <cfRule type="containsText" dxfId="6" priority="38" stopIfTrue="1" operator="containsText" text="男">
      <formula>NOT(ISERROR(SEARCH("男",C47)))</formula>
    </cfRule>
  </conditionalFormatting>
  <conditionalFormatting sqref="C15:C46">
    <cfRule type="containsText" dxfId="5" priority="5" stopIfTrue="1" operator="containsText" text="女">
      <formula>NOT(ISERROR(SEARCH("女",C15)))</formula>
    </cfRule>
    <cfRule type="containsText" dxfId="4" priority="6" stopIfTrue="1" operator="containsText" text="男">
      <formula>NOT(ISERROR(SEARCH("男",C15)))</formula>
    </cfRule>
  </conditionalFormatting>
  <conditionalFormatting sqref="N13:O17 O18 N19 O20:O21 N22:N23 N24:O31">
    <cfRule type="cellIs" dxfId="3" priority="2" operator="greaterThan">
      <formula>5</formula>
    </cfRule>
    <cfRule type="cellIs" dxfId="2" priority="1" operator="between">
      <formula>1</formula>
      <formula>5</formula>
    </cfRule>
  </conditionalFormatting>
  <dataValidations count="9">
    <dataValidation type="whole" imeMode="halfAlpha" allowBlank="1" showInputMessage="1" showErrorMessage="1" sqref="D15:D114">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dataValidation type="whole" allowBlank="1" showInputMessage="1" showErrorMessage="1" sqref="G72:H72 G58:H58 G60:H60 G62:H62 G64:H64 G66:H66 G68:H68 G70:H70 G56:H56 G74:H74 G52:H52 G38:H38 G40:H40 G42:H42 G44:H44 G46:H46 G48:H48 G50:H50 G36:H36 G54:H54 G14 G32:H32 G92:H92 G18:H18 G20:H20 G22:H22 G24:H24 G26:H26 G28:H28 G30:H30 G16:H16 G78:H78 G80:H80 G82:H82 G84:H84 G86:H86 G88:H88 G90:H90 G76:H76 G94:H94 G34:H34 G112:H112 G98:H98 G100:H100 G102:H102 G104:H104 G106:H106 G108:H108 G110:H110 G96:H96 G114:H114">
      <formula1>100</formula1>
      <formula2>999999</formula2>
    </dataValidation>
    <dataValidation type="whole" allowBlank="1" showInputMessage="1" showErrorMessage="1" sqref="D13:D14">
      <formula1>1</formula1>
      <formula2>9999</formula2>
    </dataValidation>
    <dataValidation type="whole" allowBlank="1" showInputMessage="1" showErrorMessage="1" sqref="F13">
      <formula1>1</formula1>
      <formula2>99</formula2>
    </dataValidation>
    <dataValidation type="list" allowBlank="1" showInputMessage="1" showErrorMessage="1" sqref="F15:F114">
      <formula1>$S$12:$S$14</formula1>
    </dataValidation>
    <dataValidation type="list" allowBlank="1" showInputMessage="1" showErrorMessage="1" sqref="C15:C114">
      <formula1>$U$12:$X$12</formula1>
    </dataValidation>
    <dataValidation type="list" allowBlank="1" showInputMessage="1" showErrorMessage="1" sqref="G15:H15 G17:H17 G19:H19 G21:H21 G23:H23 G27:H27 G29:H29 G31:H31 G33:H33 G35:H35 G37:H37 G39:H39 G41:H41 G43:H43 G45:H45 G47:H47 G49:H49 G51:H51 G53:H53 G55:H55 G57:H57 G59:H59 G61:H61 G63:H63 G65:H65 G67:H67 G69:H69 G71:H71 G73:H73 G75:H75 G77:H77 G79:H79 G81:H81 G83:H83 G85:H85 G87:H87 G89:H89 G91:H91 G93:H93 G95:H95 G97:H97 G99:H99 G101:H101 G103:H103 G105:H105 G107:H107 G109:H109 G111:H111 G113:H113 G25:H25">
      <formula1>INDIRECT($C15)</formula1>
    </dataValidation>
    <dataValidation type="list" allowBlank="1" showInputMessage="1" showErrorMessage="1" sqref="G13">
      <formula1>$K$13:$K$33</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W31"/>
  <sheetViews>
    <sheetView zoomScale="75" zoomScaleNormal="75" zoomScaleSheetLayoutView="80" workbookViewId="0">
      <selection activeCell="B1" sqref="B1:F1"/>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customWidth="1"/>
    <col min="12" max="20" width="11.5" customWidth="1"/>
    <col min="22" max="23" width="9" customWidth="1"/>
  </cols>
  <sheetData>
    <row r="1" spans="1:20" ht="25.5" customHeight="1" thickBot="1" x14ac:dyDescent="0.2">
      <c r="B1" s="161" t="s">
        <v>131</v>
      </c>
      <c r="C1" s="161"/>
      <c r="D1" s="161"/>
      <c r="E1" s="161"/>
      <c r="F1" s="161"/>
      <c r="G1" s="1" t="s">
        <v>12</v>
      </c>
      <c r="H1" s="205" t="s">
        <v>13</v>
      </c>
      <c r="I1" s="206"/>
    </row>
    <row r="2" spans="1:20" ht="8.25" customHeight="1" thickTop="1" thickBot="1" x14ac:dyDescent="0.2">
      <c r="B2" s="1"/>
      <c r="C2" s="1"/>
      <c r="G2" s="1"/>
      <c r="I2" s="1"/>
    </row>
    <row r="3" spans="1:20" ht="25.5" customHeight="1" x14ac:dyDescent="0.15">
      <c r="C3" s="4" t="s">
        <v>43</v>
      </c>
      <c r="K3" s="207" t="s">
        <v>113</v>
      </c>
      <c r="L3" s="208"/>
      <c r="M3" s="208"/>
      <c r="N3" s="208"/>
      <c r="O3" s="208"/>
      <c r="P3" s="209"/>
      <c r="Q3" s="35"/>
      <c r="R3" s="35"/>
      <c r="S3" s="35"/>
      <c r="T3" s="35"/>
    </row>
    <row r="4" spans="1:20" ht="6" customHeight="1" thickBot="1" x14ac:dyDescent="0.2">
      <c r="K4" s="210"/>
      <c r="L4" s="211"/>
      <c r="M4" s="211"/>
      <c r="N4" s="211"/>
      <c r="O4" s="211"/>
      <c r="P4" s="212"/>
      <c r="Q4" s="35"/>
      <c r="R4" s="35"/>
      <c r="S4" s="35"/>
      <c r="T4" s="35"/>
    </row>
    <row r="5" spans="1:20" ht="27" customHeight="1" x14ac:dyDescent="0.15">
      <c r="C5" s="31" t="s">
        <v>15</v>
      </c>
      <c r="D5" s="26"/>
      <c r="E5" s="3" t="s">
        <v>19</v>
      </c>
      <c r="G5" s="3" t="s">
        <v>20</v>
      </c>
      <c r="I5" s="3" t="s">
        <v>16</v>
      </c>
      <c r="K5" s="210"/>
      <c r="L5" s="211"/>
      <c r="M5" s="211"/>
      <c r="N5" s="211"/>
      <c r="O5" s="211"/>
      <c r="P5" s="212"/>
      <c r="Q5" s="35"/>
      <c r="R5" s="35"/>
      <c r="S5" s="35"/>
      <c r="T5" s="35"/>
    </row>
    <row r="6" spans="1:20" ht="27" customHeight="1" thickBot="1" x14ac:dyDescent="0.2">
      <c r="C6" s="50">
        <f>COUNTA(E10,E15,E20,E25)</f>
        <v>0</v>
      </c>
      <c r="D6" s="27"/>
      <c r="E6" s="49">
        <f>SUM(K10+K15+K20+K25)</f>
        <v>0</v>
      </c>
      <c r="G6" s="95">
        <v>2000</v>
      </c>
      <c r="I6" s="10">
        <f>C6*G6</f>
        <v>0</v>
      </c>
      <c r="K6" s="210"/>
      <c r="L6" s="211"/>
      <c r="M6" s="211"/>
      <c r="N6" s="211"/>
      <c r="O6" s="211"/>
      <c r="P6" s="212"/>
      <c r="Q6" s="35"/>
      <c r="R6" s="35"/>
      <c r="S6" s="35"/>
      <c r="T6" s="35"/>
    </row>
    <row r="7" spans="1:20" ht="6" customHeight="1" thickBot="1" x14ac:dyDescent="0.2">
      <c r="K7" s="210"/>
      <c r="L7" s="211"/>
      <c r="M7" s="211"/>
      <c r="N7" s="211"/>
      <c r="O7" s="211"/>
      <c r="P7" s="212"/>
      <c r="Q7" s="30"/>
      <c r="R7" s="30"/>
      <c r="S7" s="30"/>
      <c r="T7" s="30"/>
    </row>
    <row r="8" spans="1:20" ht="36" customHeight="1" thickBot="1" x14ac:dyDescent="0.2">
      <c r="D8" s="19" t="s">
        <v>21</v>
      </c>
      <c r="E8" s="20" t="s">
        <v>14</v>
      </c>
      <c r="F8" s="21" t="s">
        <v>21</v>
      </c>
      <c r="G8" s="20" t="s">
        <v>14</v>
      </c>
      <c r="H8" s="21" t="s">
        <v>21</v>
      </c>
      <c r="I8" s="22" t="s">
        <v>14</v>
      </c>
      <c r="K8" s="213"/>
      <c r="L8" s="214"/>
      <c r="M8" s="214"/>
      <c r="N8" s="214"/>
      <c r="O8" s="214"/>
      <c r="P8" s="215"/>
      <c r="Q8" s="30"/>
      <c r="R8" s="30"/>
      <c r="S8" s="30"/>
      <c r="T8" s="30"/>
    </row>
    <row r="9" spans="1:20" ht="6" customHeight="1" thickBot="1" x14ac:dyDescent="0.2">
      <c r="A9" s="23"/>
      <c r="B9" s="24"/>
      <c r="C9" s="24"/>
      <c r="D9" s="25"/>
      <c r="E9" s="23"/>
      <c r="F9" s="25"/>
      <c r="G9" s="23"/>
      <c r="H9" s="25"/>
      <c r="I9" s="23"/>
      <c r="J9" s="23"/>
    </row>
    <row r="10" spans="1:20" ht="27" customHeight="1" x14ac:dyDescent="0.15">
      <c r="B10" s="42" t="s">
        <v>23</v>
      </c>
      <c r="C10" s="43" t="s">
        <v>24</v>
      </c>
      <c r="D10" s="51"/>
      <c r="E10" s="52"/>
      <c r="F10" s="53"/>
      <c r="G10" s="52"/>
      <c r="H10" s="53"/>
      <c r="I10" s="54"/>
      <c r="K10" s="40">
        <f>COUNTA(E10,G10,I10,E12,G12,I12)</f>
        <v>0</v>
      </c>
      <c r="L10" s="105" t="s">
        <v>27</v>
      </c>
      <c r="M10" s="105" t="s">
        <v>28</v>
      </c>
      <c r="N10" s="105" t="s">
        <v>94</v>
      </c>
      <c r="O10" s="105" t="s">
        <v>95</v>
      </c>
      <c r="P10" s="105"/>
      <c r="Q10" s="105"/>
      <c r="R10" s="105"/>
      <c r="S10" s="105"/>
    </row>
    <row r="11" spans="1:20" ht="27" customHeight="1" thickBot="1" x14ac:dyDescent="0.2">
      <c r="B11" s="98" t="s">
        <v>94</v>
      </c>
      <c r="C11" s="99"/>
      <c r="D11" s="70"/>
      <c r="E11" s="55"/>
      <c r="F11" s="71"/>
      <c r="G11" s="55"/>
      <c r="H11" s="71"/>
      <c r="I11" s="56"/>
      <c r="K11" s="40"/>
      <c r="L11" s="105" t="s">
        <v>37</v>
      </c>
      <c r="M11" s="105" t="s">
        <v>37</v>
      </c>
      <c r="N11" s="105" t="s">
        <v>36</v>
      </c>
      <c r="O11" s="105" t="s">
        <v>36</v>
      </c>
      <c r="P11" s="105"/>
      <c r="Q11" s="105"/>
      <c r="R11" s="105"/>
      <c r="S11" s="105"/>
    </row>
    <row r="12" spans="1:20" ht="27" customHeight="1" x14ac:dyDescent="0.15">
      <c r="B12" s="96"/>
      <c r="C12" s="44" t="s">
        <v>22</v>
      </c>
      <c r="D12" s="47"/>
      <c r="E12" s="57"/>
      <c r="F12" s="48"/>
      <c r="G12" s="57"/>
      <c r="H12" s="48"/>
      <c r="I12" s="100"/>
      <c r="K12" s="40"/>
      <c r="L12" s="105">
        <v>1</v>
      </c>
      <c r="M12" s="105">
        <v>2</v>
      </c>
      <c r="N12" s="105">
        <v>3</v>
      </c>
      <c r="O12" s="105">
        <v>4</v>
      </c>
      <c r="P12" s="105">
        <v>5</v>
      </c>
      <c r="Q12" s="105">
        <v>6</v>
      </c>
      <c r="R12" s="105" t="s">
        <v>70</v>
      </c>
      <c r="S12" s="105" t="s">
        <v>71</v>
      </c>
    </row>
    <row r="13" spans="1:20" ht="27" customHeight="1" thickBot="1" x14ac:dyDescent="0.2">
      <c r="B13" s="97"/>
      <c r="C13" s="58"/>
      <c r="D13" s="73"/>
      <c r="E13" s="59"/>
      <c r="F13" s="72"/>
      <c r="G13" s="59"/>
      <c r="H13" s="72"/>
      <c r="I13" s="101"/>
      <c r="K13" s="40"/>
      <c r="L13" s="105"/>
      <c r="M13" s="105"/>
      <c r="N13" s="112"/>
      <c r="O13" s="105"/>
      <c r="P13" s="105"/>
      <c r="Q13" s="105"/>
      <c r="R13" s="105"/>
      <c r="S13" s="105"/>
      <c r="T13" s="41"/>
    </row>
    <row r="14" spans="1:20" ht="6" customHeight="1" thickBot="1" x14ac:dyDescent="0.2">
      <c r="B14" s="45"/>
      <c r="C14" s="45"/>
      <c r="D14" s="46"/>
      <c r="E14" s="45"/>
      <c r="K14" s="40"/>
      <c r="L14" s="40"/>
      <c r="M14" s="40"/>
      <c r="N14" s="40"/>
      <c r="O14" s="40"/>
      <c r="P14" s="40"/>
      <c r="Q14" s="40"/>
      <c r="R14" s="40"/>
      <c r="S14" s="40"/>
    </row>
    <row r="15" spans="1:20" ht="27" customHeight="1" x14ac:dyDescent="0.15">
      <c r="B15" s="42" t="s">
        <v>23</v>
      </c>
      <c r="C15" s="43" t="s">
        <v>24</v>
      </c>
      <c r="D15" s="51"/>
      <c r="E15" s="52"/>
      <c r="F15" s="53"/>
      <c r="G15" s="52"/>
      <c r="H15" s="53"/>
      <c r="I15" s="54"/>
      <c r="K15" s="40">
        <f>COUNTA(E15,G15,I15,E17,G17,I17)</f>
        <v>0</v>
      </c>
      <c r="L15" s="40"/>
      <c r="M15" s="40"/>
      <c r="N15" s="40"/>
      <c r="O15" s="40"/>
      <c r="P15" s="40"/>
      <c r="Q15" s="40"/>
      <c r="R15" s="40"/>
      <c r="S15" s="40"/>
    </row>
    <row r="16" spans="1:20" ht="27" customHeight="1" thickBot="1" x14ac:dyDescent="0.2">
      <c r="B16" s="98" t="s">
        <v>95</v>
      </c>
      <c r="C16" s="99"/>
      <c r="D16" s="70"/>
      <c r="E16" s="55"/>
      <c r="F16" s="71"/>
      <c r="G16" s="55"/>
      <c r="H16" s="71"/>
      <c r="I16" s="56"/>
      <c r="K16" s="40"/>
      <c r="L16" s="40"/>
      <c r="M16" s="40"/>
      <c r="N16" s="40"/>
      <c r="O16" s="40"/>
      <c r="P16" s="40"/>
      <c r="Q16" s="40"/>
      <c r="R16" s="40"/>
      <c r="S16" s="40"/>
    </row>
    <row r="17" spans="2:23" ht="27" customHeight="1" x14ac:dyDescent="0.15">
      <c r="B17" s="96"/>
      <c r="C17" s="44" t="s">
        <v>22</v>
      </c>
      <c r="D17" s="47"/>
      <c r="E17" s="57"/>
      <c r="F17" s="48"/>
      <c r="G17" s="57"/>
      <c r="H17" s="48"/>
      <c r="I17" s="100"/>
      <c r="K17" s="40"/>
      <c r="L17" s="40"/>
      <c r="M17" s="40"/>
      <c r="N17" s="40"/>
      <c r="O17" s="40"/>
      <c r="P17" s="40"/>
      <c r="Q17" s="40"/>
      <c r="R17" s="40"/>
      <c r="S17" s="40"/>
    </row>
    <row r="18" spans="2:23" ht="27" customHeight="1" thickBot="1" x14ac:dyDescent="0.2">
      <c r="B18" s="97"/>
      <c r="C18" s="58"/>
      <c r="D18" s="73"/>
      <c r="E18" s="59"/>
      <c r="F18" s="72"/>
      <c r="G18" s="59"/>
      <c r="H18" s="72"/>
      <c r="I18" s="101"/>
      <c r="K18" s="40"/>
      <c r="L18" s="40"/>
      <c r="M18" s="40"/>
      <c r="N18" s="40"/>
      <c r="O18" s="40"/>
      <c r="P18" s="40"/>
      <c r="Q18" s="40"/>
      <c r="R18" s="40"/>
      <c r="S18" s="40"/>
      <c r="W18" s="32"/>
    </row>
    <row r="19" spans="2:23" ht="6" customHeight="1" thickBot="1" x14ac:dyDescent="0.2">
      <c r="B19" s="45"/>
      <c r="C19" s="45"/>
      <c r="D19" s="46"/>
      <c r="E19" s="45"/>
      <c r="K19" s="40"/>
      <c r="L19" s="40"/>
      <c r="M19" s="40"/>
      <c r="N19" s="40"/>
      <c r="O19" s="40"/>
      <c r="P19" s="40"/>
      <c r="Q19" s="40"/>
      <c r="R19" s="40"/>
      <c r="S19" s="40"/>
    </row>
    <row r="20" spans="2:23" ht="27" customHeight="1" x14ac:dyDescent="0.15">
      <c r="B20" s="42" t="s">
        <v>23</v>
      </c>
      <c r="C20" s="43" t="s">
        <v>24</v>
      </c>
      <c r="D20" s="51"/>
      <c r="E20" s="52"/>
      <c r="F20" s="53"/>
      <c r="G20" s="52"/>
      <c r="H20" s="53"/>
      <c r="I20" s="54"/>
      <c r="K20" s="40">
        <f>COUNTA(E20,G20,I20,E22,G22,I22)</f>
        <v>0</v>
      </c>
      <c r="L20" s="40"/>
      <c r="M20" s="40"/>
      <c r="N20" s="40"/>
      <c r="O20" s="40"/>
      <c r="P20" s="40"/>
      <c r="Q20" s="40"/>
      <c r="R20" s="40"/>
      <c r="S20" s="40"/>
    </row>
    <row r="21" spans="2:23" ht="27" customHeight="1" thickBot="1" x14ac:dyDescent="0.2">
      <c r="B21" s="98"/>
      <c r="C21" s="99"/>
      <c r="D21" s="70"/>
      <c r="E21" s="55"/>
      <c r="F21" s="71"/>
      <c r="G21" s="55"/>
      <c r="H21" s="71"/>
      <c r="I21" s="56"/>
      <c r="K21" s="40"/>
      <c r="L21" s="40"/>
      <c r="M21" s="40"/>
      <c r="N21" s="40"/>
      <c r="O21" s="40"/>
      <c r="P21" s="40"/>
      <c r="Q21" s="40"/>
      <c r="R21" s="40"/>
      <c r="S21" s="40"/>
    </row>
    <row r="22" spans="2:23" ht="27" customHeight="1" x14ac:dyDescent="0.15">
      <c r="B22" s="96"/>
      <c r="C22" s="44" t="s">
        <v>22</v>
      </c>
      <c r="D22" s="47"/>
      <c r="E22" s="57"/>
      <c r="F22" s="48"/>
      <c r="G22" s="57"/>
      <c r="H22" s="48"/>
      <c r="I22" s="100"/>
      <c r="K22" s="40"/>
      <c r="L22" s="40"/>
      <c r="M22" s="40"/>
      <c r="N22" s="40"/>
      <c r="O22" s="40"/>
      <c r="P22" s="40"/>
      <c r="Q22" s="40"/>
      <c r="R22" s="40"/>
      <c r="S22" s="40"/>
    </row>
    <row r="23" spans="2:23" ht="27.75" customHeight="1" thickBot="1" x14ac:dyDescent="0.2">
      <c r="B23" s="97"/>
      <c r="C23" s="58"/>
      <c r="D23" s="73"/>
      <c r="E23" s="59"/>
      <c r="F23" s="72"/>
      <c r="G23" s="59"/>
      <c r="H23" s="72"/>
      <c r="I23" s="101"/>
      <c r="K23" s="40"/>
      <c r="L23" s="40"/>
      <c r="M23" s="40"/>
      <c r="N23" s="40"/>
      <c r="O23" s="40"/>
      <c r="P23" s="40"/>
      <c r="Q23" s="40"/>
      <c r="R23" s="40"/>
      <c r="S23" s="40"/>
    </row>
    <row r="24" spans="2:23" ht="6" customHeight="1" thickBot="1" x14ac:dyDescent="0.2">
      <c r="B24" s="45"/>
      <c r="C24" s="45"/>
      <c r="D24" s="46"/>
      <c r="E24" s="45"/>
      <c r="K24" s="40"/>
      <c r="L24" s="40"/>
      <c r="M24" s="40"/>
      <c r="N24" s="40"/>
      <c r="O24" s="40"/>
      <c r="P24" s="40"/>
      <c r="Q24" s="40"/>
      <c r="R24" s="40"/>
      <c r="S24" s="40"/>
    </row>
    <row r="25" spans="2:23" ht="27" customHeight="1" x14ac:dyDescent="0.15">
      <c r="B25" s="42" t="s">
        <v>23</v>
      </c>
      <c r="C25" s="43" t="s">
        <v>24</v>
      </c>
      <c r="D25" s="51"/>
      <c r="E25" s="52"/>
      <c r="F25" s="53"/>
      <c r="G25" s="52"/>
      <c r="H25" s="53"/>
      <c r="I25" s="54"/>
      <c r="K25" s="40">
        <f>COUNTA(E25,G25,I25,E27,G27,I27)</f>
        <v>0</v>
      </c>
      <c r="L25" s="40"/>
      <c r="M25" s="40"/>
      <c r="N25" s="40"/>
      <c r="O25" s="40"/>
      <c r="P25" s="40"/>
      <c r="Q25" s="40"/>
      <c r="R25" s="40"/>
      <c r="S25" s="40"/>
    </row>
    <row r="26" spans="2:23" ht="27" customHeight="1" thickBot="1" x14ac:dyDescent="0.2">
      <c r="B26" s="98"/>
      <c r="C26" s="99"/>
      <c r="D26" s="70"/>
      <c r="E26" s="55"/>
      <c r="F26" s="71"/>
      <c r="G26" s="55"/>
      <c r="H26" s="71"/>
      <c r="I26" s="56"/>
      <c r="K26" s="40"/>
      <c r="L26" s="40"/>
      <c r="M26" s="40"/>
      <c r="N26" s="40"/>
      <c r="O26" s="40"/>
      <c r="P26" s="40"/>
      <c r="Q26" s="40"/>
      <c r="R26" s="40"/>
      <c r="S26" s="40"/>
    </row>
    <row r="27" spans="2:23" ht="27" customHeight="1" x14ac:dyDescent="0.15">
      <c r="B27" s="96"/>
      <c r="C27" s="44" t="s">
        <v>22</v>
      </c>
      <c r="D27" s="47"/>
      <c r="E27" s="57"/>
      <c r="F27" s="48"/>
      <c r="G27" s="57"/>
      <c r="H27" s="48"/>
      <c r="I27" s="100"/>
      <c r="K27" s="40"/>
      <c r="L27" s="40"/>
      <c r="M27" s="40"/>
      <c r="N27" s="40"/>
      <c r="O27" s="40"/>
      <c r="P27" s="40"/>
      <c r="Q27" s="40"/>
      <c r="R27" s="40"/>
      <c r="S27" s="40"/>
    </row>
    <row r="28" spans="2:23" ht="27.75" customHeight="1" thickBot="1" x14ac:dyDescent="0.2">
      <c r="B28" s="97"/>
      <c r="C28" s="58"/>
      <c r="D28" s="73"/>
      <c r="E28" s="59"/>
      <c r="F28" s="72"/>
      <c r="G28" s="59"/>
      <c r="H28" s="72"/>
      <c r="I28" s="101"/>
      <c r="K28" s="40"/>
      <c r="L28" s="40"/>
      <c r="M28" s="40"/>
      <c r="N28" s="40"/>
      <c r="O28" s="40"/>
      <c r="P28" s="40"/>
      <c r="Q28" s="40"/>
      <c r="R28" s="40"/>
      <c r="S28" s="40"/>
    </row>
    <row r="29" spans="2:23" ht="6" customHeight="1" x14ac:dyDescent="0.15">
      <c r="B29" s="45"/>
      <c r="C29" s="45"/>
      <c r="D29" s="46"/>
      <c r="E29" s="45"/>
      <c r="F29" s="41"/>
      <c r="H29" s="41"/>
      <c r="K29" s="40"/>
      <c r="L29" s="40"/>
      <c r="M29" s="40"/>
      <c r="N29" s="40"/>
      <c r="O29" s="40"/>
      <c r="P29" s="40"/>
      <c r="Q29" s="40"/>
      <c r="R29" s="40"/>
      <c r="S29" s="40"/>
    </row>
    <row r="30" spans="2:23" ht="21" customHeight="1" x14ac:dyDescent="0.15"/>
    <row r="31" spans="2:23" ht="21" customHeight="1" x14ac:dyDescent="0.15"/>
  </sheetData>
  <sheetProtection algorithmName="SHA-512" hashValue="kuPIVNef1YOyfKfghMEdUB2USadQOYgywjxd0MoycQW09fk0CN5SDG+jLTJTUeup6xN79iUZgDUIwAFD04wqIw==" saltValue="p7GpJPt2BiMtcfnA9h1lsA==" spinCount="100000" sheet="1" objects="1" scenarios="1"/>
  <mergeCells count="3">
    <mergeCell ref="B1:F1"/>
    <mergeCell ref="H1:I1"/>
    <mergeCell ref="K3:P8"/>
  </mergeCells>
  <phoneticPr fontId="1"/>
  <conditionalFormatting sqref="B11 B16 B21 B2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6">
    <dataValidation imeMode="halfKatakana" showInputMessage="1" showErrorMessage="1" sqref="E11 E16 I16 G18 E18 G16 E21 I21 G23 E23 G21 I11 G13 E13 G11 E26 I26 G28 E28 G26"/>
    <dataValidation type="whole" allowBlank="1" showInputMessage="1" showErrorMessage="1" sqref="C13 C23 C18 C28">
      <formula1>1111</formula1>
      <formula2>999999</formula2>
    </dataValidation>
    <dataValidation type="list" allowBlank="1" showInputMessage="1" showErrorMessage="1" sqref="D11 F11 H11 H13 F13 D13 D21 F21 H21 H23 F23 D23 D16 F16 H16 H18 F18 D18 D26 F26 H26 H28 F28 D28">
      <formula1>$L$12:$S$12</formula1>
    </dataValidation>
    <dataValidation type="list" allowBlank="1" showInputMessage="1" showErrorMessage="1" sqref="B11 B21 B16 B26">
      <formula1>$L$10:$O$10</formula1>
    </dataValidation>
    <dataValidation type="list" allowBlank="1" showInputMessage="1" showErrorMessage="1" sqref="C11 C21 C16 C26">
      <formula1>INDIRECT($B11)</formula1>
    </dataValidation>
    <dataValidation imeMode="halfKatakana" allowBlank="1" showInputMessage="1" showErrorMessage="1" sqref="I13 I18 I23 I28"/>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注意事項</vt:lpstr>
      <vt:lpstr>個人種目申込一覧表</vt:lpstr>
      <vt:lpstr>リレー申込票</vt:lpstr>
      <vt:lpstr>リレー申込票!女子</vt:lpstr>
      <vt:lpstr>個人種目申込一覧表!女子</vt:lpstr>
      <vt:lpstr>リレー申込票!男子</vt:lpstr>
      <vt:lpstr>個人種目申込一覧表!男子</vt:lpstr>
      <vt:lpstr>リレー申込票!中学女子</vt:lpstr>
      <vt:lpstr>個人種目申込一覧表!中学女子</vt:lpstr>
      <vt:lpstr>リレー申込票!中学男子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2010-06-15T07:38:44Z</cp:lastPrinted>
  <dcterms:created xsi:type="dcterms:W3CDTF">2009-03-04T01:02:54Z</dcterms:created>
  <dcterms:modified xsi:type="dcterms:W3CDTF">2023-07-16T02:47:32Z</dcterms:modified>
</cp:coreProperties>
</file>